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phaahlc_eskom_co_za/Documents/Pricing analysis/Historical average prices and increases per customer category/202425/"/>
    </mc:Choice>
  </mc:AlternateContent>
  <xr:revisionPtr revIDLastSave="202" documentId="13_ncr:1_{2C66031F-F089-47CE-A669-EC1EC607C244}" xr6:coauthVersionLast="47" xr6:coauthVersionMax="47" xr10:uidLastSave="{02098E9F-DDA4-4FBB-95D5-87BD280915BE}"/>
  <bookViews>
    <workbookView xWindow="-108" yWindow="-108" windowWidth="23256" windowHeight="12456" tabRatio="654" xr2:uid="{00000000-000D-0000-FFFF-FFFF00000000}"/>
  </bookViews>
  <sheets>
    <sheet name="Average price trend" sheetId="2" r:id="rId1"/>
    <sheet name="Historical trend" sheetId="1" r:id="rId2"/>
    <sheet name="Average increase trend" sheetId="3" r:id="rId3"/>
    <sheet name="Standard tariffs" sheetId="4" r:id="rId4"/>
    <sheet name="Environmental levy" sheetId="5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Tz1">[1]Calcs!$G$47</definedName>
    <definedName name="__Tz2">[1]Calcs!$G$48</definedName>
    <definedName name="__Tz3">[1]Calcs!$G$49</definedName>
    <definedName name="__Vz1">[1]Calcs!$D$49</definedName>
    <definedName name="__Vz2">[1]Calcs!$D$48</definedName>
    <definedName name="__Vz3">[1]Calcs!$D$47</definedName>
    <definedName name="__Vz4">[1]Calcs!$D$46</definedName>
    <definedName name="_Tz1">#REF!</definedName>
    <definedName name="_Tz2">#REF!</definedName>
    <definedName name="_Tz3">#REF!</definedName>
    <definedName name="_Vz1">#REF!</definedName>
    <definedName name="_Vz2">#REF!</definedName>
    <definedName name="_Vz3">#REF!</definedName>
    <definedName name="_Vz4">#REF!</definedName>
    <definedName name="Add_Subsidy">[2]Subsidy!$AL$2</definedName>
    <definedName name="Afford2015">'[3]Increase calculations&gt;&gt;&gt;'!$AB$71</definedName>
    <definedName name="Afford2016">'[3]Increase calculations&gt;&gt;&gt;'!$AO$71</definedName>
    <definedName name="Afford2017">'[3]Increase calculations&gt;&gt;&gt;'!$BB$71</definedName>
    <definedName name="Afford2018">'[3]Increase calculations&gt;&gt;&gt;'!$BO$71</definedName>
    <definedName name="AncilCost">'[4]Costs Total'!$E$4</definedName>
    <definedName name="Annual">[3]Lookup!$C$13</definedName>
    <definedName name="Apr_Jun">[3]Lookup!$C$11</definedName>
    <definedName name="AveDays">'[5]Calc Options'!$B$19</definedName>
    <definedName name="Avgequal2015">[3]Lookup!$G$6</definedName>
    <definedName name="Avgincr2015">'[3]Increase calculations&gt;&gt;&gt;'!$AC$24</definedName>
    <definedName name="Avgincr2016">'[3]Increase calculations&gt;&gt;&gt;'!$AP$24</definedName>
    <definedName name="Avgincr2017">'[3]Increase calculations&gt;&gt;&gt;'!$BC$24</definedName>
    <definedName name="Avgincr2018">'[3]Increase calculations&gt;&gt;&gt;'!$BP$24</definedName>
    <definedName name="Clear_subsidy">[2]Subsidy!$AC$9:$AC$17,[2]Subsidy!$AC$19:$AC$41,[2]Subsidy!$AN$19:$AN$41,[2]Subsidy!$AN$9:$AN$17,[2]Subsidy!$AY$9:$AY$17,[2]Subsidy!$AY$19:$AY$41</definedName>
    <definedName name="ClearREVcrr">'[5]Revenue Summary'!$E$4:$E$11,'[5]Revenue Summary'!$E$13:$E$16,'[5]Revenue Summary'!$E$18:$E$22,'[5]Revenue Summary'!$E$24:$E$32</definedName>
    <definedName name="ClrCRR">'[5]Revenue Summary'!$E$4:$E$11,'[5]Revenue Summary'!$E$13:$E$16,'[5]Revenue Summary'!$E$18:$E$22,'[5]Revenue Summary'!$E$24:$E$32</definedName>
    <definedName name="ClrSCRR">'[5]Revenue Summary'!$H$4:$H$11,'[5]Revenue Summary'!$H$13:$H$16,'[5]Revenue Summary'!$H$18:$H$22,'[5]Revenue Summary'!$H$24:$H$32</definedName>
    <definedName name="ClrSubPhADDlevy">'[5]Revenue Summary'!$Q$4:$Q$11,'[5]Revenue Summary'!$Q$13:$Q$16,'[5]Revenue Summary'!$Q$18:$Q$22,'[5]Revenue Summary'!$Q$24:$Q$32</definedName>
    <definedName name="ClrSubPhAddLevyRisk">'[5]Revenue Summary'!$T$4:$T$11,'[5]Revenue Summary'!$T$13:$T$16,'[5]Revenue Summary'!$T$18:$T$22,'[5]Revenue Summary'!$T$24:$T$32</definedName>
    <definedName name="ClrSubPhase">'[5]Revenue Summary'!$N$4:$N$11,'[5]Revenue Summary'!$N$13:$N$16,'[5]Revenue Summary'!$N$18:$N$22,'[5]Revenue Summary'!$N$24:$N$32</definedName>
    <definedName name="ClrSUBR">'[5]Revenue Summary'!$K$4:$K$11,'[5]Revenue Summary'!$K$13:$K$16,'[5]Revenue Summary'!$K$18:$K$22,'[5]Revenue Summary'!$K$24:$K$32</definedName>
    <definedName name="Cost_Volume">#REF!</definedName>
    <definedName name="CRRscale2">'[2]Rural Network Charge'!$D$83:$F$85,'[2]Rural Network Charge'!$D$88:$H$88,'[2]Rural Network Charge'!$D$89</definedName>
    <definedName name="Days">#REF!</definedName>
    <definedName name="Daysinmth">[3]Lookup!$C$10</definedName>
    <definedName name="DxLoss">'[4]Tx Loss &amp; Dx Loss Adjust'!$V$29:$X$32</definedName>
    <definedName name="EffM_HPincr2015">[3]Lookup!$F$4</definedName>
    <definedName name="EffM_HPincr2016">[3]Lookup!$G$4</definedName>
    <definedName name="EffNM_HPincr2016">[3]Lookup!$G$3</definedName>
    <definedName name="EngOverheads">'[4]Costs Total'!$M$93</definedName>
    <definedName name="HL20AincrBlk1_2015">[3]Residential!$AA$5</definedName>
    <definedName name="HL20AincrBlk1_2016">[3]Residential!$AL$5</definedName>
    <definedName name="HL20AincrBlk1_2017">[3]Residential!$AW$5</definedName>
    <definedName name="HL20AincrBlk1_2018">[3]Residential!$BH$5</definedName>
    <definedName name="HL20AincrBlk2_2015">[3]Residential!$AC$5</definedName>
    <definedName name="HL20AincrBlk2_2016">[3]Residential!$AN$5</definedName>
    <definedName name="HL20AincrBlk2_2017">[3]Residential!$AY$5</definedName>
    <definedName name="HL20AincrBlk2_2018">[3]Residential!$BJ$5</definedName>
    <definedName name="HL60A_HPincr">[3]Lookup!$C$23</definedName>
    <definedName name="Hundred">[6]Lookup!$C$4</definedName>
    <definedName name="Increase">#REF!</definedName>
    <definedName name="Increase2004">'[2]Calc Options'!$B$15</definedName>
    <definedName name="Jul_Mar">[3]Lookup!$C$12</definedName>
    <definedName name="K">#REF!</definedName>
    <definedName name="L">#REF!</definedName>
    <definedName name="LPU_Johan">#REF!</definedName>
    <definedName name="M">#REF!</definedName>
    <definedName name="mCol">'[7]ESK 201112'!$AJ$2:$AK$28</definedName>
    <definedName name="Megaflex">#REF!</definedName>
    <definedName name="Million">[6]Lookup!$C$2</definedName>
    <definedName name="MmExcelLinker_D5D8F082_F1DE_422E_A775_6623F0AE81DC">Summary of #REF!</definedName>
    <definedName name="Months">'[4]Calc Options'!$H$48</definedName>
    <definedName name="Municincr2015">'[3]Increase calculations&gt;&gt;&gt;'!$AA$46</definedName>
    <definedName name="Municincr2016">'[3]Increase calculations&gt;&gt;&gt;'!$AN$46</definedName>
    <definedName name="Municincr2017">'[3]Increase calculations&gt;&gt;&gt;'!$BA$46</definedName>
    <definedName name="Municincr2018">'[3]Increase calculations&gt;&gt;&gt;'!$BN$46</definedName>
    <definedName name="Noincrease">[3]Lookup!$C$22</definedName>
    <definedName name="Nonmunicincr2015">'[3]Increase calculations&gt;&gt;&gt;'!$AB$48</definedName>
    <definedName name="Nonmunicincr2016">'[3]Increase calculations&gt;&gt;&gt;'!$AO$48</definedName>
    <definedName name="Nonmunicincr2017">'[3]Increase calculations&gt;&gt;&gt;'!$BB$48</definedName>
    <definedName name="Nonmunicincr2018">'[3]Increase calculations&gt;&gt;&gt;'!$BO$48</definedName>
    <definedName name="One">[3]Lookup!$C$9</definedName>
    <definedName name="onepercent">[3]Lookup!$C$8</definedName>
    <definedName name="Rates">#REF!</definedName>
    <definedName name="RatesMunic">#REF!</definedName>
    <definedName name="Revenues">'[8]Revenue Summary'!$C$4:$M$34</definedName>
    <definedName name="rngESK">'[7]ESK 201112'!$B$3:$AF$210</definedName>
    <definedName name="rngMUN">'[7]MUN 201112'!$B$3:$AF$122</definedName>
    <definedName name="ScaleCRR">[5]Subsidy!#REF!</definedName>
    <definedName name="Se">#REF!</definedName>
    <definedName name="Seasonal">#REF!</definedName>
    <definedName name="So">#REF!</definedName>
    <definedName name="Sr">#REF!</definedName>
    <definedName name="Sru">#REF!</definedName>
    <definedName name="SubsBalancing">[2]Subsidy!$AK$2</definedName>
    <definedName name="SubsGeneral">[2]Subsidy!$AK$1</definedName>
    <definedName name="Tz0">#REF!</definedName>
    <definedName name="VAT">'[9]master layout'!$V$1</definedName>
    <definedName name="V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6" i="1" l="1"/>
  <c r="Y48" i="1" l="1"/>
  <c r="Y20" i="1"/>
  <c r="Y19" i="1"/>
  <c r="Y68" i="1" l="1"/>
  <c r="Y23" i="1" l="1"/>
  <c r="Y28" i="1"/>
  <c r="Y33" i="1" s="1"/>
  <c r="Y29" i="1"/>
  <c r="Y30" i="1"/>
  <c r="Y83" i="1"/>
  <c r="Y51" i="1"/>
  <c r="Y57" i="1"/>
  <c r="Y74" i="1" s="1"/>
  <c r="Y58" i="1"/>
  <c r="Y75" i="1" s="1"/>
  <c r="Y59" i="1"/>
  <c r="Y76" i="1" s="1"/>
  <c r="Y60" i="1"/>
  <c r="Y77" i="1" s="1"/>
  <c r="Y61" i="1"/>
  <c r="Y78" i="1" s="1"/>
  <c r="Y62" i="1"/>
  <c r="Y79" i="1" s="1"/>
  <c r="Y63" i="1"/>
  <c r="Y80" i="1" s="1"/>
  <c r="Y64" i="1"/>
  <c r="Y81" i="1" s="1"/>
  <c r="X51" i="1"/>
  <c r="X28" i="1"/>
  <c r="X33" i="1" s="1"/>
  <c r="X29" i="1"/>
  <c r="X30" i="1"/>
  <c r="X23" i="1"/>
  <c r="Y69" i="1" l="1"/>
  <c r="Y34" i="1"/>
  <c r="Y35" i="1" s="1"/>
  <c r="Y24" i="1" s="1"/>
  <c r="Y25" i="1" s="1"/>
  <c r="Y52" i="1"/>
  <c r="T5" i="4" s="1"/>
  <c r="X69" i="1"/>
  <c r="X34" i="1"/>
  <c r="X35" i="1" s="1"/>
  <c r="X24" i="1" s="1"/>
  <c r="X25" i="1" s="1"/>
  <c r="S6" i="4" s="1"/>
  <c r="X68" i="1"/>
  <c r="X52" i="1"/>
  <c r="S5" i="4" s="1"/>
  <c r="Y70" i="1" l="1"/>
  <c r="T6" i="4"/>
  <c r="Y85" i="1"/>
  <c r="Y86" i="1"/>
  <c r="X70" i="1"/>
  <c r="Y87" i="1" l="1"/>
  <c r="X74" i="1"/>
  <c r="X75" i="1"/>
  <c r="X76" i="1"/>
  <c r="X77" i="1"/>
  <c r="X78" i="1"/>
  <c r="X79" i="1"/>
  <c r="X80" i="1"/>
  <c r="X81" i="1"/>
  <c r="X64" i="1"/>
  <c r="X63" i="1"/>
  <c r="X62" i="1"/>
  <c r="X61" i="1"/>
  <c r="X60" i="1"/>
  <c r="X59" i="1"/>
  <c r="X58" i="1"/>
  <c r="X57" i="1"/>
  <c r="X48" i="1"/>
  <c r="X19" i="1"/>
  <c r="X20" i="1"/>
  <c r="X66" i="1" s="1"/>
  <c r="X83" i="1" s="1"/>
  <c r="W19" i="1"/>
  <c r="V19" i="1"/>
  <c r="V20" i="1" l="1"/>
  <c r="W30" i="1" l="1"/>
  <c r="W29" i="1"/>
  <c r="W28" i="1"/>
  <c r="W23" i="1"/>
  <c r="V52" i="1"/>
  <c r="W51" i="1"/>
  <c r="V51" i="1"/>
  <c r="U51" i="1"/>
  <c r="U52" i="1"/>
  <c r="W34" i="1" l="1"/>
  <c r="W33" i="1"/>
  <c r="W35" i="1"/>
  <c r="W24" i="1" s="1"/>
  <c r="W59" i="1" l="1"/>
  <c r="W76" i="1" s="1"/>
  <c r="W69" i="1"/>
  <c r="X86" i="1" s="1"/>
  <c r="W68" i="1"/>
  <c r="X85" i="1" s="1"/>
  <c r="W64" i="1"/>
  <c r="W81" i="1" s="1"/>
  <c r="W63" i="1"/>
  <c r="W80" i="1" s="1"/>
  <c r="W62" i="1"/>
  <c r="W79" i="1" s="1"/>
  <c r="W61" i="1"/>
  <c r="W78" i="1" s="1"/>
  <c r="W60" i="1"/>
  <c r="W77" i="1" s="1"/>
  <c r="W58" i="1"/>
  <c r="W75" i="1" s="1"/>
  <c r="W57" i="1"/>
  <c r="W74" i="1" s="1"/>
  <c r="W48" i="1"/>
  <c r="W52" i="1" s="1"/>
  <c r="R5" i="4" s="1"/>
  <c r="W20" i="1" l="1"/>
  <c r="W66" i="1" l="1"/>
  <c r="W25" i="1"/>
  <c r="R6" i="4" s="1"/>
  <c r="V64" i="1"/>
  <c r="V63" i="1"/>
  <c r="V62" i="1"/>
  <c r="V61" i="1"/>
  <c r="V60" i="1"/>
  <c r="V59" i="1"/>
  <c r="V58" i="1"/>
  <c r="V57" i="1"/>
  <c r="W70" i="1" l="1"/>
  <c r="X87" i="1" s="1"/>
  <c r="V68" i="1"/>
  <c r="W85" i="1" s="1"/>
  <c r="V48" i="1"/>
  <c r="P5" i="4" s="1"/>
  <c r="V30" i="1"/>
  <c r="V29" i="1"/>
  <c r="V28" i="1"/>
  <c r="V34" i="1" s="1"/>
  <c r="V23" i="1"/>
  <c r="V66" i="1"/>
  <c r="W83" i="1" s="1"/>
  <c r="U19" i="1"/>
  <c r="V69" i="1" l="1"/>
  <c r="W86" i="1" s="1"/>
  <c r="V33" i="1"/>
  <c r="V35" i="1" s="1"/>
  <c r="V24" i="1" s="1"/>
  <c r="V25" i="1" s="1"/>
  <c r="U68" i="1"/>
  <c r="V85" i="1" s="1"/>
  <c r="U64" i="1"/>
  <c r="V81" i="1" s="1"/>
  <c r="U63" i="1"/>
  <c r="V80" i="1" s="1"/>
  <c r="U62" i="1"/>
  <c r="V79" i="1" s="1"/>
  <c r="U61" i="1"/>
  <c r="V78" i="1" s="1"/>
  <c r="U60" i="1"/>
  <c r="V77" i="1" s="1"/>
  <c r="U59" i="1"/>
  <c r="V76" i="1" s="1"/>
  <c r="U58" i="1"/>
  <c r="V75" i="1" s="1"/>
  <c r="U57" i="1"/>
  <c r="V74" i="1" s="1"/>
  <c r="U48" i="1"/>
  <c r="O5" i="4" s="1"/>
  <c r="U30" i="1"/>
  <c r="U29" i="1"/>
  <c r="U28" i="1"/>
  <c r="U34" i="1" s="1"/>
  <c r="U23" i="1"/>
  <c r="U20" i="1"/>
  <c r="V70" i="1" l="1"/>
  <c r="W87" i="1" s="1"/>
  <c r="P6" i="4"/>
  <c r="U69" i="1"/>
  <c r="V86" i="1" s="1"/>
  <c r="U66" i="1"/>
  <c r="V83" i="1" s="1"/>
  <c r="U33" i="1"/>
  <c r="U35" i="1" s="1"/>
  <c r="U24" i="1" s="1"/>
  <c r="U25" i="1" s="1"/>
  <c r="T23" i="1"/>
  <c r="T28" i="1"/>
  <c r="T33" i="1" s="1"/>
  <c r="T29" i="1"/>
  <c r="T30" i="1"/>
  <c r="T68" i="1"/>
  <c r="U85" i="1" s="1"/>
  <c r="U70" i="1" l="1"/>
  <c r="V87" i="1" s="1"/>
  <c r="O6" i="4"/>
  <c r="T34" i="1"/>
  <c r="T35" i="1" s="1"/>
  <c r="T24" i="1" s="1"/>
  <c r="T51" i="1" l="1"/>
  <c r="T69" i="1" s="1"/>
  <c r="U86" i="1" s="1"/>
  <c r="T19" i="1" l="1"/>
  <c r="S19" i="1"/>
  <c r="T48" i="1" l="1"/>
  <c r="T52" i="1" s="1"/>
  <c r="T20" i="1"/>
  <c r="T25" i="1" s="1"/>
  <c r="N6" i="4" s="1"/>
  <c r="T64" i="1"/>
  <c r="U81" i="1" s="1"/>
  <c r="T63" i="1"/>
  <c r="U80" i="1" s="1"/>
  <c r="T62" i="1"/>
  <c r="U79" i="1" s="1"/>
  <c r="T61" i="1"/>
  <c r="U78" i="1" s="1"/>
  <c r="T60" i="1"/>
  <c r="U77" i="1" s="1"/>
  <c r="T59" i="1"/>
  <c r="U76" i="1" s="1"/>
  <c r="T58" i="1"/>
  <c r="U75" i="1" s="1"/>
  <c r="T57" i="1"/>
  <c r="U74" i="1" s="1"/>
  <c r="T70" i="1" l="1"/>
  <c r="U87" i="1" s="1"/>
  <c r="N5" i="4"/>
  <c r="T66" i="1"/>
  <c r="U83" i="1" s="1"/>
  <c r="D23" i="1" l="1"/>
  <c r="S20" i="1" l="1"/>
  <c r="R20" i="1"/>
  <c r="S48" i="1"/>
  <c r="S52" i="1" s="1"/>
  <c r="S29" i="1" l="1"/>
  <c r="S28" i="1"/>
  <c r="S33" i="1" s="1"/>
  <c r="S34" i="1" l="1"/>
  <c r="S35" i="1" s="1"/>
  <c r="R68" i="1"/>
  <c r="S57" i="1" l="1"/>
  <c r="T74" i="1" s="1"/>
  <c r="S58" i="1"/>
  <c r="T75" i="1" s="1"/>
  <c r="S59" i="1"/>
  <c r="T76" i="1" s="1"/>
  <c r="S60" i="1"/>
  <c r="T77" i="1" s="1"/>
  <c r="S61" i="1"/>
  <c r="T78" i="1" s="1"/>
  <c r="S62" i="1"/>
  <c r="T79" i="1" s="1"/>
  <c r="S63" i="1"/>
  <c r="T80" i="1" s="1"/>
  <c r="S64" i="1"/>
  <c r="T81" i="1" s="1"/>
  <c r="S23" i="1"/>
  <c r="S30" i="1"/>
  <c r="S51" i="1" l="1"/>
  <c r="S69" i="1" s="1"/>
  <c r="T86" i="1" s="1"/>
  <c r="S24" i="1"/>
  <c r="S25" i="1" s="1"/>
  <c r="S68" i="1"/>
  <c r="T85" i="1" s="1"/>
  <c r="L5" i="4"/>
  <c r="R51" i="1" l="1"/>
  <c r="R58" i="1"/>
  <c r="S75" i="1" s="1"/>
  <c r="R59" i="1"/>
  <c r="S76" i="1" s="1"/>
  <c r="Q48" i="1"/>
  <c r="R48" i="1"/>
  <c r="R66" i="1" s="1"/>
  <c r="Q23" i="1"/>
  <c r="R52" i="1" l="1"/>
  <c r="J5" i="4" s="1"/>
  <c r="Q30" i="1"/>
  <c r="R57" i="1" l="1"/>
  <c r="S74" i="1" s="1"/>
  <c r="R60" i="1"/>
  <c r="S77" i="1" s="1"/>
  <c r="R61" i="1"/>
  <c r="S78" i="1" s="1"/>
  <c r="R62" i="1"/>
  <c r="S79" i="1" s="1"/>
  <c r="R63" i="1"/>
  <c r="S80" i="1" s="1"/>
  <c r="R64" i="1"/>
  <c r="S81" i="1" s="1"/>
  <c r="R28" i="1"/>
  <c r="R29" i="1"/>
  <c r="R30" i="1"/>
  <c r="R23" i="1"/>
  <c r="R33" i="1" l="1"/>
  <c r="R34" i="1"/>
  <c r="S85" i="1"/>
  <c r="R69" i="1"/>
  <c r="S86" i="1" s="1"/>
  <c r="R35" i="1" l="1"/>
  <c r="R24" i="1" s="1"/>
  <c r="R25" i="1" s="1"/>
  <c r="J6" i="4" l="1"/>
  <c r="R70" i="1"/>
  <c r="Q68" i="1"/>
  <c r="Q52" i="1"/>
  <c r="I5" i="4" s="1"/>
  <c r="Q51" i="1"/>
  <c r="Q64" i="1"/>
  <c r="R81" i="1" s="1"/>
  <c r="Q63" i="1"/>
  <c r="R80" i="1" s="1"/>
  <c r="Q62" i="1"/>
  <c r="R79" i="1" s="1"/>
  <c r="Q61" i="1"/>
  <c r="R78" i="1" s="1"/>
  <c r="Q60" i="1"/>
  <c r="R77" i="1" s="1"/>
  <c r="Q59" i="1"/>
  <c r="R76" i="1" s="1"/>
  <c r="Q58" i="1"/>
  <c r="Q57" i="1"/>
  <c r="Q28" i="1"/>
  <c r="Q29" i="1"/>
  <c r="R74" i="1" l="1"/>
  <c r="R75" i="1"/>
  <c r="Q33" i="1"/>
  <c r="Q34" i="1"/>
  <c r="R85" i="1"/>
  <c r="Q69" i="1"/>
  <c r="Q20" i="1"/>
  <c r="Q66" i="1" s="1"/>
  <c r="Q35" i="1" l="1"/>
  <c r="Q24" i="1" s="1"/>
  <c r="Q25" i="1" s="1"/>
  <c r="R83" i="1"/>
  <c r="R86" i="1"/>
  <c r="I6" i="4" l="1"/>
  <c r="Q70" i="1"/>
  <c r="R87" i="1" s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O33" i="1" s="1"/>
  <c r="N28" i="1"/>
  <c r="N33" i="1" s="1"/>
  <c r="M28" i="1"/>
  <c r="M33" i="1" s="1"/>
  <c r="L28" i="1"/>
  <c r="L33" i="1" s="1"/>
  <c r="K28" i="1"/>
  <c r="K33" i="1" s="1"/>
  <c r="E65" i="1"/>
  <c r="D65" i="1"/>
  <c r="P64" i="1"/>
  <c r="O64" i="1"/>
  <c r="N64" i="1"/>
  <c r="M64" i="1"/>
  <c r="L64" i="1"/>
  <c r="K64" i="1"/>
  <c r="J64" i="1"/>
  <c r="G64" i="1"/>
  <c r="F64" i="1"/>
  <c r="E64" i="1"/>
  <c r="F81" i="1" s="1"/>
  <c r="D64" i="1"/>
  <c r="P63" i="1"/>
  <c r="Q80" i="1" s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Q79" i="1" s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Q78" i="1" s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Q76" i="1" s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Q75" i="1" s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Q74" i="1" s="1"/>
  <c r="O57" i="1"/>
  <c r="N57" i="1"/>
  <c r="M57" i="1"/>
  <c r="L57" i="1"/>
  <c r="K57" i="1"/>
  <c r="J57" i="1"/>
  <c r="I57" i="1"/>
  <c r="H57" i="1"/>
  <c r="G57" i="1"/>
  <c r="F57" i="1"/>
  <c r="E57" i="1"/>
  <c r="D57" i="1"/>
  <c r="P51" i="1"/>
  <c r="L51" i="1"/>
  <c r="I51" i="1"/>
  <c r="H51" i="1"/>
  <c r="G51" i="1"/>
  <c r="D51" i="1"/>
  <c r="P48" i="1"/>
  <c r="O48" i="1"/>
  <c r="N48" i="1"/>
  <c r="M48" i="1"/>
  <c r="M52" i="1" s="1"/>
  <c r="E5" i="4" s="1"/>
  <c r="L48" i="1"/>
  <c r="L52" i="1" s="1"/>
  <c r="D5" i="4" s="1"/>
  <c r="K48" i="1"/>
  <c r="J48" i="1"/>
  <c r="J52" i="1" s="1"/>
  <c r="G48" i="1"/>
  <c r="G52" i="1" s="1"/>
  <c r="F48" i="1"/>
  <c r="F52" i="1" s="1"/>
  <c r="E48" i="1"/>
  <c r="E52" i="1" s="1"/>
  <c r="D48" i="1"/>
  <c r="D52" i="1" s="1"/>
  <c r="I46" i="1"/>
  <c r="I48" i="1" s="1"/>
  <c r="H46" i="1"/>
  <c r="H48" i="1" s="1"/>
  <c r="F23" i="1"/>
  <c r="P68" i="1"/>
  <c r="Q85" i="1" s="1"/>
  <c r="O23" i="1"/>
  <c r="N23" i="1"/>
  <c r="M23" i="1"/>
  <c r="K23" i="1"/>
  <c r="I68" i="1"/>
  <c r="H68" i="1"/>
  <c r="G23" i="1"/>
  <c r="P20" i="1"/>
  <c r="O20" i="1"/>
  <c r="N20" i="1"/>
  <c r="M20" i="1"/>
  <c r="L20" i="1"/>
  <c r="K20" i="1"/>
  <c r="J20" i="1"/>
  <c r="G20" i="1"/>
  <c r="F20" i="1"/>
  <c r="E20" i="1"/>
  <c r="D20" i="1"/>
  <c r="I14" i="1"/>
  <c r="I20" i="1" s="1"/>
  <c r="H14" i="1"/>
  <c r="H20" i="1" s="1"/>
  <c r="J66" i="1" l="1"/>
  <c r="F66" i="1"/>
  <c r="K81" i="1"/>
  <c r="K77" i="1"/>
  <c r="N78" i="1"/>
  <c r="I79" i="1"/>
  <c r="G81" i="1"/>
  <c r="H64" i="1"/>
  <c r="H81" i="1" s="1"/>
  <c r="O81" i="1"/>
  <c r="J74" i="1"/>
  <c r="E75" i="1"/>
  <c r="M75" i="1"/>
  <c r="F78" i="1"/>
  <c r="K76" i="1"/>
  <c r="N77" i="1"/>
  <c r="G80" i="1"/>
  <c r="O80" i="1"/>
  <c r="G66" i="1"/>
  <c r="G83" i="1" s="1"/>
  <c r="F74" i="1"/>
  <c r="N74" i="1"/>
  <c r="I75" i="1"/>
  <c r="G77" i="1"/>
  <c r="O77" i="1"/>
  <c r="J78" i="1"/>
  <c r="E79" i="1"/>
  <c r="M79" i="1"/>
  <c r="I64" i="1"/>
  <c r="J81" i="1" s="1"/>
  <c r="N66" i="1"/>
  <c r="G76" i="1"/>
  <c r="O76" i="1"/>
  <c r="D25" i="1"/>
  <c r="D70" i="1" s="1"/>
  <c r="D66" i="1"/>
  <c r="K66" i="1"/>
  <c r="K83" i="1" s="1"/>
  <c r="O66" i="1"/>
  <c r="F77" i="1"/>
  <c r="N81" i="1"/>
  <c r="G74" i="1"/>
  <c r="K74" i="1"/>
  <c r="O74" i="1"/>
  <c r="G75" i="1"/>
  <c r="J75" i="1"/>
  <c r="O75" i="1"/>
  <c r="E76" i="1"/>
  <c r="I76" i="1"/>
  <c r="M76" i="1"/>
  <c r="H77" i="1"/>
  <c r="L77" i="1"/>
  <c r="G78" i="1"/>
  <c r="K78" i="1"/>
  <c r="O78" i="1"/>
  <c r="G79" i="1"/>
  <c r="J79" i="1"/>
  <c r="O79" i="1"/>
  <c r="E80" i="1"/>
  <c r="I80" i="1"/>
  <c r="M80" i="1"/>
  <c r="L81" i="1"/>
  <c r="H76" i="1"/>
  <c r="L76" i="1"/>
  <c r="P76" i="1"/>
  <c r="H80" i="1"/>
  <c r="L80" i="1"/>
  <c r="P80" i="1"/>
  <c r="K80" i="1"/>
  <c r="P77" i="1"/>
  <c r="Q77" i="1"/>
  <c r="P81" i="1"/>
  <c r="Q81" i="1"/>
  <c r="K34" i="1"/>
  <c r="M51" i="1"/>
  <c r="M69" i="1" s="1"/>
  <c r="I52" i="1"/>
  <c r="J51" i="1"/>
  <c r="J68" i="1"/>
  <c r="J85" i="1" s="1"/>
  <c r="J25" i="1"/>
  <c r="J70" i="1" s="1"/>
  <c r="G69" i="1"/>
  <c r="G68" i="1"/>
  <c r="H85" i="1" s="1"/>
  <c r="G25" i="1"/>
  <c r="G70" i="1" s="1"/>
  <c r="K68" i="1"/>
  <c r="O68" i="1"/>
  <c r="P85" i="1" s="1"/>
  <c r="J23" i="1"/>
  <c r="E51" i="1"/>
  <c r="P52" i="1"/>
  <c r="H5" i="4" s="1"/>
  <c r="E23" i="1"/>
  <c r="E25" i="1"/>
  <c r="E70" i="1" s="1"/>
  <c r="I23" i="1"/>
  <c r="I69" i="1" s="1"/>
  <c r="I25" i="1"/>
  <c r="E68" i="1"/>
  <c r="F68" i="1"/>
  <c r="F25" i="1"/>
  <c r="F70" i="1" s="1"/>
  <c r="N68" i="1"/>
  <c r="H23" i="1"/>
  <c r="H69" i="1" s="1"/>
  <c r="H25" i="1"/>
  <c r="P23" i="1"/>
  <c r="P69" i="1" s="1"/>
  <c r="Q86" i="1" s="1"/>
  <c r="K52" i="1"/>
  <c r="C5" i="4" s="1"/>
  <c r="O52" i="1"/>
  <c r="G5" i="4" s="1"/>
  <c r="H52" i="1"/>
  <c r="M68" i="1"/>
  <c r="N75" i="1"/>
  <c r="N79" i="1"/>
  <c r="P33" i="1"/>
  <c r="P34" i="1"/>
  <c r="L34" i="1"/>
  <c r="L35" i="1" s="1"/>
  <c r="L24" i="1" s="1"/>
  <c r="L25" i="1" s="1"/>
  <c r="K79" i="1"/>
  <c r="J80" i="1"/>
  <c r="D69" i="1"/>
  <c r="D68" i="1"/>
  <c r="M34" i="1"/>
  <c r="M35" i="1" s="1"/>
  <c r="M24" i="1" s="1"/>
  <c r="M25" i="1" s="1"/>
  <c r="M66" i="1"/>
  <c r="N83" i="1" s="1"/>
  <c r="I85" i="1"/>
  <c r="K75" i="1"/>
  <c r="J76" i="1"/>
  <c r="I66" i="1"/>
  <c r="L23" i="1"/>
  <c r="L69" i="1" s="1"/>
  <c r="L68" i="1"/>
  <c r="E66" i="1"/>
  <c r="F75" i="1"/>
  <c r="F79" i="1"/>
  <c r="N52" i="1"/>
  <c r="F5" i="4" s="1"/>
  <c r="N34" i="1"/>
  <c r="N35" i="1" s="1"/>
  <c r="N24" i="1" s="1"/>
  <c r="N25" i="1" s="1"/>
  <c r="F6" i="4" s="1"/>
  <c r="F51" i="1"/>
  <c r="F69" i="1" s="1"/>
  <c r="N51" i="1"/>
  <c r="N69" i="1" s="1"/>
  <c r="H74" i="1"/>
  <c r="L74" i="1"/>
  <c r="P74" i="1"/>
  <c r="E77" i="1"/>
  <c r="I77" i="1"/>
  <c r="M77" i="1"/>
  <c r="H78" i="1"/>
  <c r="L78" i="1"/>
  <c r="P78" i="1"/>
  <c r="E81" i="1"/>
  <c r="M81" i="1"/>
  <c r="F76" i="1"/>
  <c r="N76" i="1"/>
  <c r="J77" i="1"/>
  <c r="F80" i="1"/>
  <c r="N80" i="1"/>
  <c r="H66" i="1"/>
  <c r="L66" i="1"/>
  <c r="P66" i="1"/>
  <c r="K51" i="1"/>
  <c r="K69" i="1" s="1"/>
  <c r="O34" i="1"/>
  <c r="O35" i="1" s="1"/>
  <c r="O24" i="1" s="1"/>
  <c r="O25" i="1" s="1"/>
  <c r="O51" i="1"/>
  <c r="O69" i="1" s="1"/>
  <c r="E74" i="1"/>
  <c r="I74" i="1"/>
  <c r="M74" i="1"/>
  <c r="H75" i="1"/>
  <c r="L75" i="1"/>
  <c r="P75" i="1"/>
  <c r="E78" i="1"/>
  <c r="I78" i="1"/>
  <c r="M78" i="1"/>
  <c r="H79" i="1"/>
  <c r="L79" i="1"/>
  <c r="P79" i="1"/>
  <c r="E82" i="1"/>
  <c r="H86" i="1" l="1"/>
  <c r="G87" i="1"/>
  <c r="O83" i="1"/>
  <c r="F83" i="1"/>
  <c r="L83" i="1"/>
  <c r="H83" i="1"/>
  <c r="I81" i="1"/>
  <c r="K35" i="1"/>
  <c r="K24" i="1" s="1"/>
  <c r="K25" i="1" s="1"/>
  <c r="P83" i="1"/>
  <c r="Q83" i="1"/>
  <c r="I70" i="1"/>
  <c r="J87" i="1" s="1"/>
  <c r="J69" i="1"/>
  <c r="K86" i="1" s="1"/>
  <c r="H70" i="1"/>
  <c r="H87" i="1" s="1"/>
  <c r="G85" i="1"/>
  <c r="K85" i="1"/>
  <c r="N85" i="1"/>
  <c r="M86" i="1"/>
  <c r="I86" i="1"/>
  <c r="E69" i="1"/>
  <c r="E86" i="1" s="1"/>
  <c r="N86" i="1"/>
  <c r="E85" i="1"/>
  <c r="F85" i="1"/>
  <c r="O70" i="1"/>
  <c r="G6" i="4"/>
  <c r="P35" i="1"/>
  <c r="P24" i="1" s="1"/>
  <c r="P25" i="1" s="1"/>
  <c r="M70" i="1"/>
  <c r="E6" i="4"/>
  <c r="L70" i="1"/>
  <c r="D6" i="4"/>
  <c r="N70" i="1"/>
  <c r="O85" i="1"/>
  <c r="E87" i="1"/>
  <c r="O86" i="1"/>
  <c r="P86" i="1"/>
  <c r="G86" i="1"/>
  <c r="E83" i="1"/>
  <c r="J83" i="1"/>
  <c r="I83" i="1"/>
  <c r="L86" i="1"/>
  <c r="L85" i="1"/>
  <c r="M85" i="1"/>
  <c r="M83" i="1"/>
  <c r="F87" i="1"/>
  <c r="C6" i="4" l="1"/>
  <c r="K70" i="1"/>
  <c r="K87" i="1" s="1"/>
  <c r="I87" i="1"/>
  <c r="J86" i="1"/>
  <c r="F86" i="1"/>
  <c r="M87" i="1"/>
  <c r="P70" i="1"/>
  <c r="H6" i="4"/>
  <c r="N87" i="1"/>
  <c r="O87" i="1"/>
  <c r="L87" i="1" l="1"/>
  <c r="P87" i="1"/>
  <c r="Q87" i="1"/>
  <c r="L6" i="4" l="1"/>
  <c r="S70" i="1"/>
  <c r="S66" i="1"/>
  <c r="S87" i="1" l="1"/>
  <c r="T87" i="1"/>
  <c r="S83" i="1"/>
  <c r="T8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Choshane Phaahla</author>
  </authors>
  <commentList>
    <comment ref="W15" authorId="0" shapeId="0" xr:uid="{4B152A8C-6422-4B47-A868-AB389087505C}">
      <text>
        <r>
          <rPr>
            <b/>
            <sz val="9"/>
            <color indexed="81"/>
            <rFont val="Tahoma"/>
            <charset val="1"/>
          </rPr>
          <t>IPP network consumption is included under the industrial category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5" authorId="0" shapeId="0" xr:uid="{57B99358-03FE-4BEA-9E8D-56E0C9C75EE1}">
      <text>
        <r>
          <rPr>
            <b/>
            <sz val="9"/>
            <color indexed="81"/>
            <rFont val="Tahoma"/>
            <family val="2"/>
          </rPr>
          <t xml:space="preserve">IPP network consumption is included under the industrial category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15" authorId="0" shapeId="0" xr:uid="{A4DF9F02-3907-411F-87BE-22D82E2A33B6}">
      <text>
        <r>
          <rPr>
            <b/>
            <sz val="9"/>
            <color indexed="81"/>
            <rFont val="Tahoma"/>
            <family val="2"/>
          </rPr>
          <t>IPP network consumption is included under the industrial category</t>
        </r>
      </text>
    </comment>
    <comment ref="H97" authorId="0" shapeId="0" xr:uid="{EAC15F90-A664-43B9-A74A-495985EF278E}">
      <text>
        <r>
          <rPr>
            <b/>
            <sz val="9"/>
            <color indexed="81"/>
            <rFont val="Tahoma"/>
            <family val="2"/>
          </rPr>
          <t>Eskom revised application from 5.9% to 18.7%  and to 60%</t>
        </r>
      </text>
    </comment>
    <comment ref="K97" authorId="0" shapeId="0" xr:uid="{2A3339BC-A9CD-4F6A-B704-716F54D00D01}">
      <text>
        <r>
          <rPr>
            <sz val="9"/>
            <color indexed="81"/>
            <rFont val="Tahoma"/>
            <family val="2"/>
          </rPr>
          <t xml:space="preserve">Revised from 45%
</t>
        </r>
      </text>
    </comment>
    <comment ref="L97" authorId="0" shapeId="0" xr:uid="{A8DBC9CD-BD68-49E7-9623-5FC46C7B74B4}">
      <text>
        <r>
          <rPr>
            <b/>
            <sz val="9"/>
            <color indexed="81"/>
            <rFont val="Tahoma"/>
            <family val="2"/>
          </rPr>
          <t xml:space="preserve">Revised from 45%
</t>
        </r>
      </text>
    </comment>
    <comment ref="M97" authorId="0" shapeId="0" xr:uid="{EEEF00B1-4C3B-4C96-BA4A-F60CA7CCDEDE}">
      <text>
        <r>
          <rPr>
            <b/>
            <sz val="9"/>
            <color indexed="81"/>
            <rFont val="Tahoma"/>
            <family val="2"/>
          </rPr>
          <t xml:space="preserve">Revised from 45%
</t>
        </r>
      </text>
    </comment>
  </commentList>
</comments>
</file>

<file path=xl/sharedStrings.xml><?xml version="1.0" encoding="utf-8"?>
<sst xmlns="http://schemas.openxmlformats.org/spreadsheetml/2006/main" count="212" uniqueCount="81">
  <si>
    <t xml:space="preserve"> Historical average prices per customer category</t>
  </si>
  <si>
    <t>Total Revenue (Rm)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</si>
  <si>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</si>
  <si>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</si>
  <si>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</si>
  <si>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</si>
  <si>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</si>
  <si>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</si>
  <si>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</si>
  <si>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</si>
  <si>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</si>
  <si>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</si>
  <si>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</si>
  <si>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</si>
  <si>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r>
      <t>Local-authorities</t>
    </r>
    <r>
      <rPr>
        <vertAlign val="superscript"/>
        <sz val="11"/>
        <color theme="1"/>
        <rFont val="Calibri Light"/>
        <family val="2"/>
      </rPr>
      <t>1</t>
    </r>
  </si>
  <si>
    <t>Residential</t>
  </si>
  <si>
    <t>Commercial</t>
  </si>
  <si>
    <t>Industrial</t>
  </si>
  <si>
    <t>Mining</t>
  </si>
  <si>
    <t>Agriculture</t>
  </si>
  <si>
    <t>Traction</t>
  </si>
  <si>
    <t>International</t>
  </si>
  <si>
    <t>IPP network Charge</t>
  </si>
  <si>
    <t>Internal</t>
  </si>
  <si>
    <t xml:space="preserve">Environmental levy </t>
  </si>
  <si>
    <t xml:space="preserve">Capitalised revenue </t>
  </si>
  <si>
    <t>IAS 18 revenue reversal</t>
  </si>
  <si>
    <t>Total as per annual report</t>
  </si>
  <si>
    <t>NPA</t>
  </si>
  <si>
    <t>Industrial (Excl NPA)</t>
  </si>
  <si>
    <t>Environmental Levy (Int'l and NPA)</t>
  </si>
  <si>
    <t>Total Revenue (Excld NPA and Int'l)</t>
  </si>
  <si>
    <t>Environmental levy c/kWh</t>
  </si>
  <si>
    <t>Fixed rate for retail</t>
  </si>
  <si>
    <t>Embedded</t>
  </si>
  <si>
    <t>Explicit</t>
  </si>
  <si>
    <t>Environmental levy (Rm)</t>
  </si>
  <si>
    <t>SPA</t>
  </si>
  <si>
    <t xml:space="preserve">Total </t>
  </si>
  <si>
    <t>Total Sales Volumes (GWh)</t>
  </si>
  <si>
    <t>Local-authorities</t>
  </si>
  <si>
    <t>Total (Excld NPA and Int'l)</t>
  </si>
  <si>
    <t>Average prices c/kWh sold</t>
  </si>
  <si>
    <t>Average prices c/kWh</t>
  </si>
  <si>
    <t>Average standard tariff price (Excld NPA and Int'l)</t>
  </si>
  <si>
    <t>Calculated average price adjustment %</t>
  </si>
  <si>
    <t>Average prices adjustment %</t>
  </si>
  <si>
    <t>Average standard tariff increase(Excld NPA and Int'l)</t>
  </si>
  <si>
    <t>Nersa Standard tariff average increase</t>
  </si>
  <si>
    <t>MYPD2</t>
  </si>
  <si>
    <t>MYPD 3</t>
  </si>
  <si>
    <t>Actuals</t>
  </si>
  <si>
    <t>Standard tariffs - GWh volumes</t>
  </si>
  <si>
    <t>Standard tariffs - revenues(Rm)</t>
  </si>
  <si>
    <t>MYPD decisions</t>
  </si>
  <si>
    <t>Standard tariffs - revenues (Rm)</t>
  </si>
  <si>
    <t>2016/17</t>
  </si>
  <si>
    <t>2017/18</t>
  </si>
  <si>
    <t>2018/19</t>
  </si>
  <si>
    <t>2019/20</t>
  </si>
  <si>
    <t>MYPD4</t>
  </si>
  <si>
    <t>2020/21</t>
  </si>
  <si>
    <t>2021/22</t>
  </si>
  <si>
    <t>Urban</t>
  </si>
  <si>
    <t>Rural</t>
  </si>
  <si>
    <t>Residential Homepower</t>
  </si>
  <si>
    <t>Residential Homelight 20A</t>
  </si>
  <si>
    <t>Residential Homelight 60A</t>
  </si>
  <si>
    <t>1 April non-municipal increase</t>
  </si>
  <si>
    <t>1 July municipal increase</t>
  </si>
  <si>
    <t>Eskom Standard tariff average increase application to NERSA</t>
  </si>
  <si>
    <t>Note :1 These are distributors in the Annual Report</t>
  </si>
  <si>
    <t>2022/23</t>
  </si>
  <si>
    <t>2023/24</t>
  </si>
  <si>
    <t>2024/25</t>
  </si>
  <si>
    <t>Affordability subsidy charge</t>
  </si>
  <si>
    <t>Notes</t>
  </si>
  <si>
    <t>2014/15: The increase to Homelight 20A tariff different between the two blocks</t>
  </si>
  <si>
    <t>2014/15 : No Explicit increase to the affordability subsidy charge - included in all other tariffs</t>
  </si>
  <si>
    <t>2013/14 : Tariff restructure approved. Affordability subsidy introduced at 2.07c/kWh and increased to 2.24c/kWh in 2014/15 that is 8%</t>
  </si>
  <si>
    <t>MYPD5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</si>
</sst>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R&quot;\ #,##0;[Red]\-&quot;R&quot;\ #,##0"/>
    <numFmt numFmtId="165" formatCode="_ * #,##0.00_ ;_ * \-#,##0.00_ ;_ * &quot;-&quot;??_ ;_ @_ "/>
    <numFmt numFmtId="166" formatCode="_ [$R-1C09]\ * #,##0_ ;_ [$R-1C09]\ * \-#,##0_ ;_ [$R-1C09]\ * &quot;-&quot;??_ ;_ @_ "/>
    <numFmt numFmtId="167" formatCode="_ * #,##0_ ;_ * \-#,##0_ ;_ * &quot;-&quot;??_ ;_ @_ "/>
    <numFmt numFmtId="168" formatCode="_ [$R-1C09]\ * #,##0.0000_ ;_ [$R-1C09]\ * \-#,##0.0000_ ;_ [$R-1C09]\ * &quot;-&quot;??_ ;_ @_ "/>
    <numFmt numFmtId="169" formatCode="0.0"/>
    <numFmt numFmtId="170" formatCode="0.0\c"/>
    <numFmt numFmtId="171" formatCode="0.00\c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0"/>
      <name val="Calibri Light"/>
      <family val="2"/>
    </font>
    <font>
      <vertAlign val="superscript"/>
      <sz val="11"/>
      <color theme="1"/>
      <name val="Calibri Light"/>
      <family val="2"/>
    </font>
    <font>
      <sz val="10"/>
      <color indexed="8"/>
      <name val="Arial"/>
      <family val="2"/>
    </font>
    <font>
      <b/>
      <sz val="10"/>
      <name val="Century Gothic"/>
      <family val="2"/>
    </font>
    <font>
      <b/>
      <sz val="11"/>
      <color theme="1"/>
      <name val="Calibri Light"/>
      <family val="2"/>
    </font>
    <font>
      <b/>
      <sz val="10"/>
      <color theme="4" tint="-0.249977111117893"/>
      <name val="Gill Sans MT"/>
      <family val="2"/>
    </font>
    <font>
      <sz val="10"/>
      <color theme="4" tint="-0.249977111117893"/>
      <name val="Gill Sans MT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8"/>
      <name val="Calibri"/>
      <family val="2"/>
      <scheme val="minor"/>
    </font>
    <font>
      <sz val="11"/>
      <color theme="4"/>
      <name val="Calibri Light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double">
        <color theme="3"/>
      </top>
      <bottom style="thin">
        <color theme="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1" fillId="0" borderId="0"/>
    <xf numFmtId="9" fontId="11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2" borderId="7" xfId="0" applyFont="1" applyFill="1" applyBorder="1"/>
    <xf numFmtId="0" fontId="4" fillId="2" borderId="0" xfId="0" applyFont="1" applyFill="1" applyBorder="1"/>
    <xf numFmtId="49" fontId="4" fillId="2" borderId="0" xfId="0" applyNumberFormat="1" applyFont="1" applyFill="1" applyBorder="1"/>
    <xf numFmtId="49" fontId="4" fillId="2" borderId="8" xfId="0" applyNumberFormat="1" applyFont="1" applyFill="1" applyBorder="1"/>
    <xf numFmtId="0" fontId="3" fillId="0" borderId="7" xfId="1" applyNumberFormat="1" applyFont="1" applyBorder="1"/>
    <xf numFmtId="166" fontId="3" fillId="0" borderId="0" xfId="1" applyNumberFormat="1" applyFont="1" applyBorder="1"/>
    <xf numFmtId="166" fontId="3" fillId="0" borderId="8" xfId="1" applyNumberFormat="1" applyFont="1" applyBorder="1"/>
    <xf numFmtId="0" fontId="3" fillId="0" borderId="7" xfId="0" applyNumberFormat="1" applyFont="1" applyBorder="1"/>
    <xf numFmtId="0" fontId="3" fillId="0" borderId="0" xfId="0" applyFont="1" applyBorder="1"/>
    <xf numFmtId="0" fontId="3" fillId="0" borderId="9" xfId="1" applyNumberFormat="1" applyFont="1" applyBorder="1"/>
    <xf numFmtId="166" fontId="3" fillId="0" borderId="10" xfId="1" applyNumberFormat="1" applyFont="1" applyBorder="1"/>
    <xf numFmtId="167" fontId="3" fillId="0" borderId="0" xfId="1" applyNumberFormat="1" applyFont="1"/>
    <xf numFmtId="167" fontId="3" fillId="0" borderId="1" xfId="1" applyNumberFormat="1" applyFont="1" applyBorder="1"/>
    <xf numFmtId="166" fontId="3" fillId="0" borderId="2" xfId="1" applyNumberFormat="1" applyFont="1" applyBorder="1"/>
    <xf numFmtId="166" fontId="3" fillId="0" borderId="3" xfId="1" applyNumberFormat="1" applyFont="1" applyBorder="1"/>
    <xf numFmtId="167" fontId="3" fillId="0" borderId="4" xfId="1" applyNumberFormat="1" applyFont="1" applyBorder="1"/>
    <xf numFmtId="166" fontId="3" fillId="0" borderId="5" xfId="1" applyNumberFormat="1" applyFont="1" applyBorder="1"/>
    <xf numFmtId="166" fontId="3" fillId="0" borderId="6" xfId="1" applyNumberFormat="1" applyFont="1" applyBorder="1"/>
    <xf numFmtId="167" fontId="3" fillId="0" borderId="0" xfId="1" applyNumberFormat="1" applyFont="1" applyBorder="1"/>
    <xf numFmtId="168" fontId="3" fillId="0" borderId="0" xfId="1" applyNumberFormat="1" applyFont="1" applyBorder="1"/>
    <xf numFmtId="0" fontId="2" fillId="0" borderId="0" xfId="0" applyFont="1"/>
    <xf numFmtId="0" fontId="2" fillId="0" borderId="1" xfId="0" applyFont="1" applyBorder="1"/>
    <xf numFmtId="165" fontId="7" fillId="0" borderId="2" xfId="3" quotePrefix="1" applyNumberFormat="1" applyFont="1" applyFill="1" applyBorder="1" applyAlignment="1">
      <alignment horizontal="center"/>
    </xf>
    <xf numFmtId="165" fontId="7" fillId="0" borderId="3" xfId="3" quotePrefix="1" applyNumberFormat="1" applyFont="1" applyFill="1" applyBorder="1" applyAlignment="1">
      <alignment horizontal="center"/>
    </xf>
    <xf numFmtId="0" fontId="0" fillId="0" borderId="7" xfId="0" applyBorder="1"/>
    <xf numFmtId="4" fontId="0" fillId="0" borderId="0" xfId="0" applyNumberFormat="1" applyBorder="1"/>
    <xf numFmtId="4" fontId="0" fillId="0" borderId="8" xfId="0" applyNumberFormat="1" applyBorder="1"/>
    <xf numFmtId="0" fontId="0" fillId="0" borderId="4" xfId="0" applyBorder="1"/>
    <xf numFmtId="169" fontId="0" fillId="0" borderId="5" xfId="0" applyNumberFormat="1" applyBorder="1"/>
    <xf numFmtId="0" fontId="0" fillId="0" borderId="5" xfId="0" applyBorder="1"/>
    <xf numFmtId="0" fontId="0" fillId="0" borderId="1" xfId="0" applyBorder="1"/>
    <xf numFmtId="167" fontId="3" fillId="0" borderId="5" xfId="1" applyNumberFormat="1" applyFont="1" applyBorder="1"/>
    <xf numFmtId="167" fontId="4" fillId="2" borderId="7" xfId="1" applyNumberFormat="1" applyFont="1" applyFill="1" applyBorder="1"/>
    <xf numFmtId="167" fontId="3" fillId="0" borderId="8" xfId="1" applyNumberFormat="1" applyFont="1" applyBorder="1"/>
    <xf numFmtId="167" fontId="3" fillId="0" borderId="10" xfId="1" applyNumberFormat="1" applyFont="1" applyBorder="1"/>
    <xf numFmtId="167" fontId="3" fillId="0" borderId="11" xfId="1" applyNumberFormat="1" applyFont="1" applyBorder="1"/>
    <xf numFmtId="167" fontId="3" fillId="0" borderId="2" xfId="1" applyNumberFormat="1" applyFont="1" applyBorder="1"/>
    <xf numFmtId="0" fontId="3" fillId="0" borderId="4" xfId="1" applyNumberFormat="1" applyFont="1" applyBorder="1"/>
    <xf numFmtId="167" fontId="3" fillId="0" borderId="6" xfId="1" applyNumberFormat="1" applyFont="1" applyBorder="1"/>
    <xf numFmtId="0" fontId="3" fillId="0" borderId="0" xfId="1" applyNumberFormat="1" applyFont="1" applyBorder="1"/>
    <xf numFmtId="170" fontId="3" fillId="0" borderId="0" xfId="1" applyNumberFormat="1" applyFont="1" applyBorder="1"/>
    <xf numFmtId="0" fontId="3" fillId="0" borderId="9" xfId="0" applyNumberFormat="1" applyFont="1" applyBorder="1"/>
    <xf numFmtId="0" fontId="3" fillId="0" borderId="0" xfId="0" applyNumberFormat="1" applyFont="1" applyBorder="1"/>
    <xf numFmtId="10" fontId="3" fillId="0" borderId="0" xfId="2" applyNumberFormat="1" applyFont="1" applyBorder="1"/>
    <xf numFmtId="10" fontId="3" fillId="0" borderId="8" xfId="2" applyNumberFormat="1" applyFont="1" applyBorder="1"/>
    <xf numFmtId="0" fontId="3" fillId="0" borderId="10" xfId="0" applyFont="1" applyBorder="1"/>
    <xf numFmtId="10" fontId="3" fillId="0" borderId="10" xfId="2" applyNumberFormat="1" applyFont="1" applyBorder="1"/>
    <xf numFmtId="10" fontId="3" fillId="0" borderId="11" xfId="2" applyNumberFormat="1" applyFont="1" applyBorder="1"/>
    <xf numFmtId="0" fontId="3" fillId="0" borderId="2" xfId="0" applyNumberFormat="1" applyFont="1" applyFill="1" applyBorder="1"/>
    <xf numFmtId="0" fontId="3" fillId="0" borderId="2" xfId="0" applyFont="1" applyBorder="1"/>
    <xf numFmtId="10" fontId="3" fillId="0" borderId="2" xfId="0" applyNumberFormat="1" applyFont="1" applyBorder="1"/>
    <xf numFmtId="10" fontId="3" fillId="0" borderId="3" xfId="0" applyNumberFormat="1" applyFont="1" applyBorder="1"/>
    <xf numFmtId="10" fontId="3" fillId="0" borderId="0" xfId="0" applyNumberFormat="1" applyFont="1" applyBorder="1"/>
    <xf numFmtId="10" fontId="3" fillId="0" borderId="8" xfId="0" applyNumberFormat="1" applyFont="1" applyBorder="1"/>
    <xf numFmtId="167" fontId="3" fillId="0" borderId="7" xfId="1" applyNumberFormat="1" applyFont="1" applyBorder="1"/>
    <xf numFmtId="0" fontId="3" fillId="0" borderId="0" xfId="0" applyFont="1" applyAlignment="1">
      <alignment horizontal="left"/>
    </xf>
    <xf numFmtId="0" fontId="3" fillId="0" borderId="1" xfId="0" applyFont="1" applyBorder="1"/>
    <xf numFmtId="0" fontId="3" fillId="0" borderId="7" xfId="0" applyFont="1" applyBorder="1"/>
    <xf numFmtId="0" fontId="8" fillId="0" borderId="7" xfId="0" applyFont="1" applyBorder="1"/>
    <xf numFmtId="0" fontId="3" fillId="0" borderId="4" xfId="0" applyFont="1" applyBorder="1"/>
    <xf numFmtId="0" fontId="3" fillId="0" borderId="5" xfId="0" applyFont="1" applyBorder="1"/>
    <xf numFmtId="17" fontId="7" fillId="0" borderId="12" xfId="3" quotePrefix="1" applyNumberFormat="1" applyFont="1" applyFill="1" applyBorder="1" applyAlignment="1">
      <alignment horizontal="center"/>
    </xf>
    <xf numFmtId="165" fontId="7" fillId="0" borderId="0" xfId="3" quotePrefix="1" applyNumberFormat="1" applyFont="1" applyFill="1" applyBorder="1" applyAlignment="1">
      <alignment horizontal="center"/>
    </xf>
    <xf numFmtId="4" fontId="0" fillId="0" borderId="0" xfId="0" applyNumberFormat="1"/>
    <xf numFmtId="171" fontId="3" fillId="0" borderId="0" xfId="1" applyNumberFormat="1" applyFont="1" applyBorder="1"/>
    <xf numFmtId="171" fontId="3" fillId="0" borderId="8" xfId="1" applyNumberFormat="1" applyFont="1" applyBorder="1"/>
    <xf numFmtId="171" fontId="3" fillId="0" borderId="10" xfId="1" applyNumberFormat="1" applyFont="1" applyBorder="1"/>
    <xf numFmtId="171" fontId="3" fillId="0" borderId="11" xfId="1" applyNumberFormat="1" applyFont="1" applyBorder="1"/>
    <xf numFmtId="171" fontId="3" fillId="0" borderId="2" xfId="1" applyNumberFormat="1" applyFont="1" applyBorder="1"/>
    <xf numFmtId="171" fontId="3" fillId="0" borderId="3" xfId="1" applyNumberFormat="1" applyFont="1" applyBorder="1"/>
    <xf numFmtId="171" fontId="3" fillId="0" borderId="5" xfId="1" applyNumberFormat="1" applyFont="1" applyBorder="1"/>
    <xf numFmtId="171" fontId="3" fillId="0" borderId="6" xfId="1" applyNumberFormat="1" applyFont="1" applyBorder="1"/>
    <xf numFmtId="0" fontId="0" fillId="0" borderId="0" xfId="0" applyBorder="1"/>
    <xf numFmtId="165" fontId="0" fillId="0" borderId="0" xfId="0" applyNumberFormat="1"/>
    <xf numFmtId="2" fontId="0" fillId="0" borderId="0" xfId="0" applyNumberFormat="1"/>
    <xf numFmtId="2" fontId="0" fillId="0" borderId="6" xfId="0" applyNumberFormat="1" applyBorder="1"/>
    <xf numFmtId="0" fontId="9" fillId="0" borderId="0" xfId="0" applyFont="1"/>
    <xf numFmtId="0" fontId="10" fillId="0" borderId="0" xfId="0" applyFont="1"/>
    <xf numFmtId="0" fontId="3" fillId="0" borderId="13" xfId="0" applyNumberFormat="1" applyFont="1" applyFill="1" applyBorder="1"/>
    <xf numFmtId="10" fontId="3" fillId="0" borderId="14" xfId="0" applyNumberFormat="1" applyFont="1" applyBorder="1"/>
    <xf numFmtId="10" fontId="3" fillId="0" borderId="15" xfId="0" applyNumberFormat="1" applyFont="1" applyBorder="1"/>
    <xf numFmtId="166" fontId="3" fillId="0" borderId="16" xfId="1" applyNumberFormat="1" applyFont="1" applyBorder="1"/>
    <xf numFmtId="0" fontId="3" fillId="0" borderId="17" xfId="0" applyFont="1" applyBorder="1"/>
    <xf numFmtId="0" fontId="3" fillId="0" borderId="18" xfId="0" applyFont="1" applyBorder="1"/>
    <xf numFmtId="167" fontId="3" fillId="0" borderId="18" xfId="1" applyNumberFormat="1" applyFont="1" applyBorder="1"/>
    <xf numFmtId="166" fontId="3" fillId="0" borderId="18" xfId="1" applyNumberFormat="1" applyFont="1" applyBorder="1"/>
    <xf numFmtId="166" fontId="3" fillId="0" borderId="19" xfId="1" applyNumberFormat="1" applyFont="1" applyBorder="1"/>
    <xf numFmtId="0" fontId="3" fillId="0" borderId="18" xfId="0" applyFont="1" applyBorder="1" applyAlignment="1">
      <alignment horizontal="center"/>
    </xf>
    <xf numFmtId="10" fontId="3" fillId="0" borderId="6" xfId="0" applyNumberFormat="1" applyFont="1" applyBorder="1"/>
    <xf numFmtId="2" fontId="0" fillId="0" borderId="5" xfId="0" applyNumberFormat="1" applyBorder="1"/>
    <xf numFmtId="167" fontId="3" fillId="0" borderId="1" xfId="1" applyNumberFormat="1" applyFont="1" applyBorder="1" applyAlignment="1">
      <alignment horizontal="left"/>
    </xf>
    <xf numFmtId="10" fontId="3" fillId="0" borderId="5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166" fontId="3" fillId="0" borderId="7" xfId="1" applyNumberFormat="1" applyFont="1" applyBorder="1"/>
    <xf numFmtId="166" fontId="3" fillId="0" borderId="4" xfId="1" applyNumberFormat="1" applyFont="1" applyBorder="1"/>
    <xf numFmtId="0" fontId="3" fillId="0" borderId="8" xfId="0" applyFont="1" applyBorder="1"/>
    <xf numFmtId="10" fontId="3" fillId="0" borderId="13" xfId="0" applyNumberFormat="1" applyFont="1" applyBorder="1"/>
    <xf numFmtId="0" fontId="3" fillId="0" borderId="10" xfId="1" applyNumberFormat="1" applyFont="1" applyBorder="1"/>
    <xf numFmtId="167" fontId="3" fillId="0" borderId="2" xfId="1" applyNumberFormat="1" applyFont="1" applyBorder="1" applyAlignment="1">
      <alignment horizontal="left"/>
    </xf>
    <xf numFmtId="0" fontId="2" fillId="0" borderId="2" xfId="0" applyFont="1" applyBorder="1"/>
    <xf numFmtId="0" fontId="0" fillId="0" borderId="2" xfId="0" applyBorder="1"/>
    <xf numFmtId="167" fontId="4" fillId="2" borderId="0" xfId="1" applyNumberFormat="1" applyFont="1" applyFill="1" applyBorder="1"/>
    <xf numFmtId="0" fontId="3" fillId="0" borderId="5" xfId="1" applyNumberFormat="1" applyFont="1" applyBorder="1"/>
    <xf numFmtId="0" fontId="3" fillId="0" borderId="10" xfId="0" applyNumberFormat="1" applyFont="1" applyBorder="1"/>
    <xf numFmtId="0" fontId="3" fillId="0" borderId="14" xfId="0" applyNumberFormat="1" applyFont="1" applyFill="1" applyBorder="1"/>
    <xf numFmtId="169" fontId="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0" fontId="8" fillId="0" borderId="0" xfId="0" applyFont="1"/>
    <xf numFmtId="0" fontId="14" fillId="0" borderId="0" xfId="0" quotePrefix="1" applyFont="1" applyAlignment="1">
      <alignment horizontal="left"/>
    </xf>
    <xf numFmtId="10" fontId="3" fillId="0" borderId="0" xfId="0" applyNumberFormat="1" applyFont="1"/>
    <xf numFmtId="0" fontId="15" fillId="0" borderId="0" xfId="0" applyFont="1"/>
    <xf numFmtId="3" fontId="14" fillId="0" borderId="0" xfId="0" applyNumberFormat="1" applyFont="1"/>
    <xf numFmtId="164" fontId="3" fillId="0" borderId="0" xfId="0" applyNumberFormat="1" applyFont="1"/>
    <xf numFmtId="0" fontId="3" fillId="3" borderId="13" xfId="0" applyFont="1" applyFill="1" applyBorder="1"/>
    <xf numFmtId="10" fontId="3" fillId="3" borderId="13" xfId="0" applyNumberFormat="1" applyFont="1" applyFill="1" applyBorder="1"/>
    <xf numFmtId="10" fontId="3" fillId="3" borderId="14" xfId="0" applyNumberFormat="1" applyFont="1" applyFill="1" applyBorder="1"/>
    <xf numFmtId="10" fontId="3" fillId="3" borderId="15" xfId="0" applyNumberFormat="1" applyFont="1" applyFill="1" applyBorder="1"/>
    <xf numFmtId="0" fontId="3" fillId="3" borderId="13" xfId="0" applyNumberFormat="1" applyFont="1" applyFill="1" applyBorder="1"/>
    <xf numFmtId="0" fontId="3" fillId="3" borderId="15" xfId="0" applyFont="1" applyFill="1" applyBorder="1"/>
    <xf numFmtId="0" fontId="3" fillId="3" borderId="14" xfId="0" applyNumberFormat="1" applyFont="1" applyFill="1" applyBorder="1"/>
    <xf numFmtId="0" fontId="17" fillId="0" borderId="0" xfId="0" applyFont="1"/>
    <xf numFmtId="9" fontId="3" fillId="0" borderId="0" xfId="2" applyFont="1"/>
    <xf numFmtId="167" fontId="3" fillId="0" borderId="0" xfId="1" applyNumberFormat="1" applyFont="1" applyBorder="1"/>
    <xf numFmtId="167" fontId="3" fillId="0" borderId="8" xfId="1" applyNumberFormat="1" applyFont="1" applyBorder="1"/>
    <xf numFmtId="166" fontId="3" fillId="0" borderId="8" xfId="1" applyNumberFormat="1" applyFont="1" applyBorder="1"/>
    <xf numFmtId="166" fontId="3" fillId="0" borderId="6" xfId="1" applyNumberFormat="1" applyFont="1" applyBorder="1"/>
    <xf numFmtId="166" fontId="3" fillId="3" borderId="8" xfId="1" applyNumberFormat="1" applyFont="1" applyFill="1" applyBorder="1"/>
    <xf numFmtId="166" fontId="3" fillId="3" borderId="11" xfId="1" applyNumberFormat="1" applyFont="1" applyFill="1" applyBorder="1"/>
    <xf numFmtId="166" fontId="3" fillId="3" borderId="0" xfId="1" applyNumberFormat="1" applyFont="1" applyFill="1" applyBorder="1"/>
    <xf numFmtId="166" fontId="3" fillId="3" borderId="16" xfId="1" applyNumberFormat="1" applyFont="1" applyFill="1" applyBorder="1"/>
    <xf numFmtId="166" fontId="3" fillId="3" borderId="10" xfId="1" applyNumberFormat="1" applyFont="1" applyFill="1" applyBorder="1"/>
    <xf numFmtId="0" fontId="17" fillId="0" borderId="0" xfId="0" applyFont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7" fontId="4" fillId="2" borderId="7" xfId="1" applyNumberFormat="1" applyFont="1" applyFill="1" applyBorder="1" applyAlignment="1">
      <alignment horizontal="center"/>
    </xf>
    <xf numFmtId="167" fontId="4" fillId="2" borderId="0" xfId="1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0" xfId="0" applyFont="1" applyBorder="1"/>
  </cellXfs>
  <cellStyles count="6">
    <cellStyle name="Comma" xfId="1" builtinId="3"/>
    <cellStyle name="Normal" xfId="0" builtinId="0"/>
    <cellStyle name="Normal 2" xfId="3" xr:uid="{00000000-0005-0000-0000-000002000000}"/>
    <cellStyle name="Normal 3" xfId="4" xr:uid="{A67B6955-9348-4253-86C2-43EE5FCC7443}"/>
    <cellStyle name="Percent" xfId="2" builtinId="5"/>
    <cellStyle name="Percent 2" xfId="5" xr:uid="{9EC23869-7CF7-41C1-A9C5-21F4965D69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Average price c/kWh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597653205847672"/>
          <c:y val="7.4318441309564873E-2"/>
          <c:w val="0.8221939279685565"/>
          <c:h val="0.50506676952558438"/>
        </c:manualLayout>
      </c:layout>
      <c:lineChart>
        <c:grouping val="standard"/>
        <c:varyColors val="0"/>
        <c:ser>
          <c:idx val="0"/>
          <c:order val="0"/>
          <c:tx>
            <c:strRef>
              <c:f>'Historical trend'!$B$57</c:f>
              <c:strCache>
                <c:ptCount val="1"/>
                <c:pt idx="0">
                  <c:v>Local-authorities</c:v>
                </c:pt>
              </c:strCache>
            </c:strRef>
          </c:tx>
          <c:marker>
            <c:symbol val="none"/>
          </c:marker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trend'!$D$57:$Y$57</c:f>
              <c:numCache>
                <c:formatCode>0.00\c</c:formatCode>
                <c:ptCount val="22"/>
                <c:pt idx="0">
                  <c:v>15.245037422713962</c:v>
                </c:pt>
                <c:pt idx="1">
                  <c:v>15.190495780696562</c:v>
                </c:pt>
                <c:pt idx="2">
                  <c:v>16.134846787158377</c:v>
                </c:pt>
                <c:pt idx="3">
                  <c:v>16.879918994799098</c:v>
                </c:pt>
                <c:pt idx="4">
                  <c:v>18.21416261771606</c:v>
                </c:pt>
                <c:pt idx="5">
                  <c:v>23.293904578640557</c:v>
                </c:pt>
                <c:pt idx="6">
                  <c:v>30.837154951935798</c:v>
                </c:pt>
                <c:pt idx="7">
                  <c:v>39.525359311519807</c:v>
                </c:pt>
                <c:pt idx="8">
                  <c:v>48.025830258302584</c:v>
                </c:pt>
                <c:pt idx="9">
                  <c:v>54.593701442234043</c:v>
                </c:pt>
                <c:pt idx="10">
                  <c:v>60.672569086805026</c:v>
                </c:pt>
                <c:pt idx="11">
                  <c:v>65.924909430233839</c:v>
                </c:pt>
                <c:pt idx="12">
                  <c:v>74.11012266857162</c:v>
                </c:pt>
                <c:pt idx="13">
                  <c:v>81.376089524955972</c:v>
                </c:pt>
                <c:pt idx="14">
                  <c:v>83.705369951683068</c:v>
                </c:pt>
                <c:pt idx="15">
                  <c:v>88.531111009216374</c:v>
                </c:pt>
                <c:pt idx="16">
                  <c:v>99.618533680684777</c:v>
                </c:pt>
                <c:pt idx="17">
                  <c:v>109.43890546539554</c:v>
                </c:pt>
                <c:pt idx="18">
                  <c:v>125.54240983665153</c:v>
                </c:pt>
                <c:pt idx="19">
                  <c:v>140.17866129843986</c:v>
                </c:pt>
                <c:pt idx="20">
                  <c:v>163.33604898688603</c:v>
                </c:pt>
                <c:pt idx="21">
                  <c:v>183.93908320990468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0-4139-AF25-EEB9D3AADA52}"/>
            </c:ext>
          </c:extLst>
        </c:ser>
        <c:ser>
          <c:idx val="1"/>
          <c:order val="1"/>
          <c:tx>
            <c:strRef>
              <c:f>'Historical trend'!$B$58</c:f>
              <c:strCache>
                <c:ptCount val="1"/>
                <c:pt idx="0">
                  <c:v>Residential</c:v>
                </c:pt>
              </c:strCache>
            </c:strRef>
          </c:tx>
          <c:marker>
            <c:symbol val="none"/>
          </c:marker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trend'!$D$58:$Y$58</c:f>
              <c:numCache>
                <c:formatCode>0.00\c</c:formatCode>
                <c:ptCount val="22"/>
                <c:pt idx="0">
                  <c:v>36.581409856519024</c:v>
                </c:pt>
                <c:pt idx="1">
                  <c:v>38.704908338261383</c:v>
                </c:pt>
                <c:pt idx="2">
                  <c:v>40.083108715184181</c:v>
                </c:pt>
                <c:pt idx="3">
                  <c:v>41.741988496302383</c:v>
                </c:pt>
                <c:pt idx="4">
                  <c:v>44.564904538040871</c:v>
                </c:pt>
                <c:pt idx="5">
                  <c:v>53.425712086220166</c:v>
                </c:pt>
                <c:pt idx="6">
                  <c:v>63.980676328502419</c:v>
                </c:pt>
                <c:pt idx="7">
                  <c:v>66.448429642281042</c:v>
                </c:pt>
                <c:pt idx="8">
                  <c:v>77.504276753468929</c:v>
                </c:pt>
                <c:pt idx="9">
                  <c:v>87.045235803657363</c:v>
                </c:pt>
                <c:pt idx="10">
                  <c:v>92.411727330489242</c:v>
                </c:pt>
                <c:pt idx="11">
                  <c:v>98.058001035732772</c:v>
                </c:pt>
                <c:pt idx="12">
                  <c:v>108.11445833682973</c:v>
                </c:pt>
                <c:pt idx="13">
                  <c:v>118.6040630531906</c:v>
                </c:pt>
                <c:pt idx="14">
                  <c:v>118.55795805560072</c:v>
                </c:pt>
                <c:pt idx="15">
                  <c:v>125.73203949608444</c:v>
                </c:pt>
                <c:pt idx="16">
                  <c:v>142.29168511467282</c:v>
                </c:pt>
                <c:pt idx="17">
                  <c:v>154.57119371632112</c:v>
                </c:pt>
                <c:pt idx="18">
                  <c:v>177.56653992395437</c:v>
                </c:pt>
                <c:pt idx="19">
                  <c:v>196.70916421488505</c:v>
                </c:pt>
                <c:pt idx="20">
                  <c:v>225.69225376796354</c:v>
                </c:pt>
                <c:pt idx="21">
                  <c:v>252.51823154056518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0-4139-AF25-EEB9D3AADA52}"/>
            </c:ext>
          </c:extLst>
        </c:ser>
        <c:ser>
          <c:idx val="2"/>
          <c:order val="2"/>
          <c:tx>
            <c:strRef>
              <c:f>'Historical trend'!$B$59</c:f>
              <c:strCache>
                <c:ptCount val="1"/>
                <c:pt idx="0">
                  <c:v>Commercial</c:v>
                </c:pt>
              </c:strCache>
            </c:strRef>
          </c:tx>
          <c:marker>
            <c:symbol val="none"/>
          </c:marker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trend'!$D$59:$Y$59</c:f>
              <c:numCache>
                <c:formatCode>0.00\c</c:formatCode>
                <c:ptCount val="22"/>
                <c:pt idx="0">
                  <c:v>20.617070357554788</c:v>
                </c:pt>
                <c:pt idx="1">
                  <c:v>21.883749580020158</c:v>
                </c:pt>
                <c:pt idx="2">
                  <c:v>22.688846468502863</c:v>
                </c:pt>
                <c:pt idx="3">
                  <c:v>23.501657740372352</c:v>
                </c:pt>
                <c:pt idx="4">
                  <c:v>24.85369640511167</c:v>
                </c:pt>
                <c:pt idx="5">
                  <c:v>31.613052534135615</c:v>
                </c:pt>
                <c:pt idx="6">
                  <c:v>40.971987850151876</c:v>
                </c:pt>
                <c:pt idx="7">
                  <c:v>52.627494456762747</c:v>
                </c:pt>
                <c:pt idx="8">
                  <c:v>63.915857605177997</c:v>
                </c:pt>
                <c:pt idx="9">
                  <c:v>73.242987708792938</c:v>
                </c:pt>
                <c:pt idx="10">
                  <c:v>82.665278500780843</c:v>
                </c:pt>
                <c:pt idx="11">
                  <c:v>89.164247200331815</c:v>
                </c:pt>
                <c:pt idx="12">
                  <c:v>100.06896551724138</c:v>
                </c:pt>
                <c:pt idx="13">
                  <c:v>109.09178837411741</c:v>
                </c:pt>
                <c:pt idx="14">
                  <c:v>111.25343960527564</c:v>
                </c:pt>
                <c:pt idx="15">
                  <c:v>117.30441371471869</c:v>
                </c:pt>
                <c:pt idx="16">
                  <c:v>134.15029563227162</c:v>
                </c:pt>
                <c:pt idx="17">
                  <c:v>147.52475247524751</c:v>
                </c:pt>
                <c:pt idx="18">
                  <c:v>169.3982982171799</c:v>
                </c:pt>
                <c:pt idx="19">
                  <c:v>187.94795221843003</c:v>
                </c:pt>
                <c:pt idx="20">
                  <c:v>221.70361726954494</c:v>
                </c:pt>
                <c:pt idx="21">
                  <c:v>246.93674908152121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10-4139-AF25-EEB9D3AADA52}"/>
            </c:ext>
          </c:extLst>
        </c:ser>
        <c:ser>
          <c:idx val="3"/>
          <c:order val="3"/>
          <c:tx>
            <c:strRef>
              <c:f>'Historical trend'!$B$69</c:f>
              <c:strCache>
                <c:ptCount val="1"/>
                <c:pt idx="0">
                  <c:v>Industrial (Excl NPA)</c:v>
                </c:pt>
              </c:strCache>
            </c:strRef>
          </c:tx>
          <c:marker>
            <c:symbol val="none"/>
          </c:marker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trend'!$D$69:$Y$69</c:f>
            </c:numRef>
          </c:val>
          <c:smooth val="0"/>
          <c:extLst>
            <c:ext xmlns:c16="http://schemas.microsoft.com/office/drawing/2014/chart" uri="{C3380CC4-5D6E-409C-BE32-E72D297353CC}">
              <c16:uniqueId val="{00000004-CC10-4139-AF25-EEB9D3AADA52}"/>
            </c:ext>
          </c:extLst>
        </c:ser>
        <c:ser>
          <c:idx val="4"/>
          <c:order val="4"/>
          <c:tx>
            <c:strRef>
              <c:f>'Historical trend'!$B$61</c:f>
              <c:strCache>
                <c:ptCount val="1"/>
                <c:pt idx="0">
                  <c:v>Mining</c:v>
                </c:pt>
              </c:strCache>
            </c:strRef>
          </c:tx>
          <c:marker>
            <c:symbol val="none"/>
          </c:marker>
          <c:dPt>
            <c:idx val="8"/>
            <c:bubble3D val="0"/>
            <c:spPr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C10-4139-AF25-EEB9D3AADA52}"/>
              </c:ext>
            </c:extLst>
          </c:dPt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trend'!$D$61:$Y$61</c:f>
              <c:numCache>
                <c:formatCode>0.00\c</c:formatCode>
                <c:ptCount val="22"/>
                <c:pt idx="0">
                  <c:v>15.069519357545246</c:v>
                </c:pt>
                <c:pt idx="1">
                  <c:v>15.36356239366817</c:v>
                </c:pt>
                <c:pt idx="2">
                  <c:v>16.185388845247449</c:v>
                </c:pt>
                <c:pt idx="3">
                  <c:v>16.899540421331853</c:v>
                </c:pt>
                <c:pt idx="4">
                  <c:v>17.993389553022581</c:v>
                </c:pt>
                <c:pt idx="5">
                  <c:v>23.118998042079745</c:v>
                </c:pt>
                <c:pt idx="6">
                  <c:v>30.249267324236602</c:v>
                </c:pt>
                <c:pt idx="7">
                  <c:v>39.776279497395031</c:v>
                </c:pt>
                <c:pt idx="8">
                  <c:v>48.100683692552963</c:v>
                </c:pt>
                <c:pt idx="9">
                  <c:v>55.740090474834716</c:v>
                </c:pt>
                <c:pt idx="10">
                  <c:v>64.659079792610953</c:v>
                </c:pt>
                <c:pt idx="11">
                  <c:v>69.521141790049356</c:v>
                </c:pt>
                <c:pt idx="12">
                  <c:v>78.01430017303862</c:v>
                </c:pt>
                <c:pt idx="13">
                  <c:v>84.803167642920258</c:v>
                </c:pt>
                <c:pt idx="14">
                  <c:v>86.90921117909707</c:v>
                </c:pt>
                <c:pt idx="15">
                  <c:v>91.640204335220204</c:v>
                </c:pt>
                <c:pt idx="16">
                  <c:v>104.40720482179564</c:v>
                </c:pt>
                <c:pt idx="17">
                  <c:v>113.77125708569523</c:v>
                </c:pt>
                <c:pt idx="18">
                  <c:v>130.68141277202997</c:v>
                </c:pt>
                <c:pt idx="19">
                  <c:v>143.51183421326726</c:v>
                </c:pt>
                <c:pt idx="20">
                  <c:v>170.71459105158164</c:v>
                </c:pt>
                <c:pt idx="21">
                  <c:v>193.69653805205772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10-4139-AF25-EEB9D3AADA52}"/>
            </c:ext>
          </c:extLst>
        </c:ser>
        <c:ser>
          <c:idx val="5"/>
          <c:order val="5"/>
          <c:tx>
            <c:strRef>
              <c:f>'Historical trend'!$B$62</c:f>
              <c:strCache>
                <c:ptCount val="1"/>
                <c:pt idx="0">
                  <c:v>Agriculture</c:v>
                </c:pt>
              </c:strCache>
            </c:strRef>
          </c:tx>
          <c:marker>
            <c:symbol val="none"/>
          </c:marker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trend'!$D$62:$Y$62</c:f>
              <c:numCache>
                <c:formatCode>0.00\c</c:formatCode>
                <c:ptCount val="22"/>
                <c:pt idx="0">
                  <c:v>29.141808168884808</c:v>
                </c:pt>
                <c:pt idx="1">
                  <c:v>30.829616413916145</c:v>
                </c:pt>
                <c:pt idx="2">
                  <c:v>32.857142857142854</c:v>
                </c:pt>
                <c:pt idx="3">
                  <c:v>33.685545224006766</c:v>
                </c:pt>
                <c:pt idx="4">
                  <c:v>35.911716171617165</c:v>
                </c:pt>
                <c:pt idx="5">
                  <c:v>45.776511296560145</c:v>
                </c:pt>
                <c:pt idx="6">
                  <c:v>58.9620758483034</c:v>
                </c:pt>
                <c:pt idx="7">
                  <c:v>72.718032120349662</c:v>
                </c:pt>
                <c:pt idx="8">
                  <c:v>87.215411558669004</c:v>
                </c:pt>
                <c:pt idx="9">
                  <c:v>99.749663007895236</c:v>
                </c:pt>
                <c:pt idx="10">
                  <c:v>108.74590637642072</c:v>
                </c:pt>
                <c:pt idx="11">
                  <c:v>115.66376596926496</c:v>
                </c:pt>
                <c:pt idx="12">
                  <c:v>128.18768533054248</c:v>
                </c:pt>
                <c:pt idx="13">
                  <c:v>141.70212765957447</c:v>
                </c:pt>
                <c:pt idx="14">
                  <c:v>142.77709683067764</c:v>
                </c:pt>
                <c:pt idx="15">
                  <c:v>149.79296066252587</c:v>
                </c:pt>
                <c:pt idx="16">
                  <c:v>170.51993067590988</c:v>
                </c:pt>
                <c:pt idx="17">
                  <c:v>187.91430140999816</c:v>
                </c:pt>
                <c:pt idx="18">
                  <c:v>215.5332590115199</c:v>
                </c:pt>
                <c:pt idx="19">
                  <c:v>243.67816091954023</c:v>
                </c:pt>
                <c:pt idx="20">
                  <c:v>282.18285481571985</c:v>
                </c:pt>
                <c:pt idx="21">
                  <c:v>308.19144911085885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10-4139-AF25-EEB9D3AADA52}"/>
            </c:ext>
          </c:extLst>
        </c:ser>
        <c:ser>
          <c:idx val="6"/>
          <c:order val="6"/>
          <c:tx>
            <c:strRef>
              <c:f>'Historical trend'!$B$63</c:f>
              <c:strCache>
                <c:ptCount val="1"/>
                <c:pt idx="0">
                  <c:v>Traction</c:v>
                </c:pt>
              </c:strCache>
            </c:strRef>
          </c:tx>
          <c:marker>
            <c:symbol val="none"/>
          </c:marker>
          <c:cat>
            <c:strRef>
              <c:f>'Historical trend'!$D$6:$Y$6</c:f>
              <c:strCache>
                <c:ptCount val="22"/>
                <c:pt idx="0">
                  <c:v>2003</c:v>
                </c:pt>
                <c:pt idx="1">
                  <c:v>2004/05</c:v>
                </c:pt>
                <c:pt idx="2">
                  <c:v>2005/06</c:v>
                </c:pt>
                <c:pt idx="3">
                  <c:v>2006/07</c:v>
                </c:pt>
                <c:pt idx="4">
                  <c:v>2007/08</c:v>
                </c:pt>
                <c:pt idx="5">
                  <c:v>2008/09</c:v>
                </c:pt>
                <c:pt idx="6">
                  <c:v>2009/10</c:v>
                </c:pt>
                <c:pt idx="7">
                  <c:v>2010/11</c:v>
                </c:pt>
                <c:pt idx="8">
                  <c:v>2011/12</c:v>
                </c:pt>
                <c:pt idx="9">
                  <c:v>2012/13</c:v>
                </c:pt>
                <c:pt idx="10">
                  <c:v>2013/14</c:v>
                </c:pt>
                <c:pt idx="11">
                  <c:v>2014/15</c:v>
                </c:pt>
                <c:pt idx="12">
                  <c:v>2015/16</c:v>
                </c:pt>
                <c:pt idx="13">
                  <c:v>2016/17</c:v>
                </c:pt>
                <c:pt idx="14">
                  <c:v>2017/18</c:v>
                </c:pt>
                <c:pt idx="15">
                  <c:v>2018/19</c:v>
                </c:pt>
                <c:pt idx="16">
                  <c:v>2019/20</c:v>
                </c:pt>
                <c:pt idx="17">
                  <c:v>2020/21</c:v>
                </c:pt>
                <c:pt idx="18">
                  <c:v>2021/22</c:v>
                </c:pt>
                <c:pt idx="19">
                  <c:v>2022/23</c:v>
                </c:pt>
                <c:pt idx="20">
                  <c:v>2023/24</c:v>
                </c:pt>
                <c:pt idx="21">
                  <c:v>2024/25</c:v>
                </c:pt>
              </c:strCache>
            </c:strRef>
          </c:cat>
          <c:val>
            <c:numRef>
              <c:f>'Historical trend'!$D$63:$Y$63</c:f>
              <c:numCache>
                <c:formatCode>0.00\c</c:formatCode>
                <c:ptCount val="22"/>
                <c:pt idx="0">
                  <c:v>18.981772470144563</c:v>
                </c:pt>
                <c:pt idx="1">
                  <c:v>19.372128637059724</c:v>
                </c:pt>
                <c:pt idx="2">
                  <c:v>20.253968253968253</c:v>
                </c:pt>
                <c:pt idx="3">
                  <c:v>21.049201694362985</c:v>
                </c:pt>
                <c:pt idx="4">
                  <c:v>23.31103678929766</c:v>
                </c:pt>
                <c:pt idx="5">
                  <c:v>29.78067169294037</c:v>
                </c:pt>
                <c:pt idx="6">
                  <c:v>38.227049754730203</c:v>
                </c:pt>
                <c:pt idx="7">
                  <c:v>48.552493896058593</c:v>
                </c:pt>
                <c:pt idx="8">
                  <c:v>56.238532110091747</c:v>
                </c:pt>
                <c:pt idx="9">
                  <c:v>68.65821094793057</c:v>
                </c:pt>
                <c:pt idx="10">
                  <c:v>77.344000000000008</c:v>
                </c:pt>
                <c:pt idx="11">
                  <c:v>83.634602969657848</c:v>
                </c:pt>
                <c:pt idx="12">
                  <c:v>96.598877980364662</c:v>
                </c:pt>
                <c:pt idx="13">
                  <c:v>104.94910494910495</c:v>
                </c:pt>
                <c:pt idx="14">
                  <c:v>100.09529860228716</c:v>
                </c:pt>
                <c:pt idx="15">
                  <c:v>110.1730837160014</c:v>
                </c:pt>
                <c:pt idx="16">
                  <c:v>127.80769230769231</c:v>
                </c:pt>
                <c:pt idx="17">
                  <c:v>154.16882444329363</c:v>
                </c:pt>
                <c:pt idx="18">
                  <c:v>163.39285714285714</c:v>
                </c:pt>
                <c:pt idx="19">
                  <c:v>202.27817745803355</c:v>
                </c:pt>
                <c:pt idx="20">
                  <c:v>232.84760170006075</c:v>
                </c:pt>
                <c:pt idx="21">
                  <c:v>258.9958158995816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10-4139-AF25-EEB9D3AA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427072"/>
        <c:axId val="205428608"/>
      </c:lineChart>
      <c:catAx>
        <c:axId val="20542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428608"/>
        <c:crosses val="autoZero"/>
        <c:auto val="1"/>
        <c:lblAlgn val="ctr"/>
        <c:lblOffset val="100"/>
        <c:noMultiLvlLbl val="0"/>
      </c:catAx>
      <c:valAx>
        <c:axId val="205428608"/>
        <c:scaling>
          <c:orientation val="minMax"/>
        </c:scaling>
        <c:delete val="0"/>
        <c:axPos val="l"/>
        <c:numFmt formatCode="0.00\c" sourceLinked="1"/>
        <c:majorTickMark val="none"/>
        <c:minorTickMark val="none"/>
        <c:tickLblPos val="nextTo"/>
        <c:crossAx val="2054270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ZA"/>
              <a:t>Average price adjustment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774556434537656"/>
          <c:y val="0.10626739535187164"/>
          <c:w val="0.81666870738197161"/>
          <c:h val="0.45130240203553013"/>
        </c:manualLayout>
      </c:layout>
      <c:areaChart>
        <c:grouping val="standard"/>
        <c:varyColors val="0"/>
        <c:ser>
          <c:idx val="9"/>
          <c:order val="0"/>
          <c:tx>
            <c:strRef>
              <c:f>'Historical trend'!$B$87</c:f>
              <c:strCache>
                <c:ptCount val="1"/>
                <c:pt idx="0">
                  <c:v> Average standard tariff increase(Excld NPA and Int'l) 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cat>
            <c:strRef>
              <c:f>'Historical trend'!$E$73:$S$73</c:f>
              <c:strCache>
                <c:ptCount val="15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</c:strCache>
            </c:strRef>
          </c:cat>
          <c:val>
            <c:numRef>
              <c:f>'Historical trend'!$E$87:$Y$87</c:f>
            </c:numRef>
          </c:val>
          <c:extLst>
            <c:ext xmlns:c16="http://schemas.microsoft.com/office/drawing/2014/chart" uri="{C3380CC4-5D6E-409C-BE32-E72D297353CC}">
              <c16:uniqueId val="{00000000-E05C-4670-9933-87AC4067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81856"/>
        <c:axId val="209083392"/>
      </c:areaChart>
      <c:lineChart>
        <c:grouping val="standard"/>
        <c:varyColors val="0"/>
        <c:ser>
          <c:idx val="0"/>
          <c:order val="1"/>
          <c:tx>
            <c:strRef>
              <c:f>'Historical trend'!$B$74:$D$74</c:f>
              <c:strCache>
                <c:ptCount val="3"/>
                <c:pt idx="0">
                  <c:v>Local-authorities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trend'!$E$74:$Y$74</c:f>
              <c:numCache>
                <c:formatCode>0.00%</c:formatCode>
                <c:ptCount val="21"/>
                <c:pt idx="0">
                  <c:v>-3.5776653415187216E-3</c:v>
                </c:pt>
                <c:pt idx="1">
                  <c:v>6.2167227462177795E-2</c:v>
                </c:pt>
                <c:pt idx="2">
                  <c:v>4.6177829728988769E-2</c:v>
                </c:pt>
                <c:pt idx="3">
                  <c:v>7.9043247975778649E-2</c:v>
                </c:pt>
                <c:pt idx="4">
                  <c:v>0.27888967873733989</c:v>
                </c:pt>
                <c:pt idx="5">
                  <c:v>0.32382936694142961</c:v>
                </c:pt>
                <c:pt idx="6">
                  <c:v>0.28174468017966775</c:v>
                </c:pt>
                <c:pt idx="7">
                  <c:v>0.21506372351446995</c:v>
                </c:pt>
                <c:pt idx="8">
                  <c:v>0.13675705653825782</c:v>
                </c:pt>
                <c:pt idx="9">
                  <c:v>0.11134741708259284</c:v>
                </c:pt>
                <c:pt idx="10">
                  <c:v>8.656861613877305E-2</c:v>
                </c:pt>
                <c:pt idx="11">
                  <c:v>0.12415964328324064</c:v>
                </c:pt>
                <c:pt idx="12">
                  <c:v>9.804283942260536E-2</c:v>
                </c:pt>
                <c:pt idx="13">
                  <c:v>2.8623646581257316E-2</c:v>
                </c:pt>
                <c:pt idx="14">
                  <c:v>5.7651511012003782E-2</c:v>
                </c:pt>
                <c:pt idx="15">
                  <c:v>0.12523758648317615</c:v>
                </c:pt>
                <c:pt idx="16">
                  <c:v>9.8579766453788395E-2</c:v>
                </c:pt>
                <c:pt idx="17">
                  <c:v>0.14714606567723673</c:v>
                </c:pt>
                <c:pt idx="18">
                  <c:v>0.11658412070337164</c:v>
                </c:pt>
                <c:pt idx="19">
                  <c:v>0.16519909288578644</c:v>
                </c:pt>
                <c:pt idx="20">
                  <c:v>0.12613892861258591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5C-4670-9933-87AC40676F62}"/>
            </c:ext>
          </c:extLst>
        </c:ser>
        <c:ser>
          <c:idx val="1"/>
          <c:order val="2"/>
          <c:tx>
            <c:strRef>
              <c:f>'Historical trend'!$B$75:$D$75</c:f>
              <c:strCache>
                <c:ptCount val="3"/>
                <c:pt idx="0">
                  <c:v>Residential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trend'!$E$75:$Y$75</c:f>
              <c:numCache>
                <c:formatCode>0.00%</c:formatCode>
                <c:ptCount val="21"/>
                <c:pt idx="0">
                  <c:v>5.8048568660180808E-2</c:v>
                </c:pt>
                <c:pt idx="1">
                  <c:v>3.560789667496489E-2</c:v>
                </c:pt>
                <c:pt idx="2">
                  <c:v>4.1386006083150663E-2</c:v>
                </c:pt>
                <c:pt idx="3">
                  <c:v>6.7627732732199589E-2</c:v>
                </c:pt>
                <c:pt idx="4">
                  <c:v>0.19882927249660451</c:v>
                </c:pt>
                <c:pt idx="5">
                  <c:v>0.19756337969343873</c:v>
                </c:pt>
                <c:pt idx="6">
                  <c:v>3.857029114709868E-2</c:v>
                </c:pt>
                <c:pt idx="7">
                  <c:v>0.16638236856320029</c:v>
                </c:pt>
                <c:pt idx="8">
                  <c:v>0.12310235576466302</c:v>
                </c:pt>
                <c:pt idx="9">
                  <c:v>6.1651754714488312E-2</c:v>
                </c:pt>
                <c:pt idx="10">
                  <c:v>6.1099103634876702E-2</c:v>
                </c:pt>
                <c:pt idx="11">
                  <c:v>0.1025562136172074</c:v>
                </c:pt>
                <c:pt idx="12">
                  <c:v>9.7023144524117144E-2</c:v>
                </c:pt>
                <c:pt idx="13">
                  <c:v>-3.8873033859895719E-4</c:v>
                </c:pt>
                <c:pt idx="14">
                  <c:v>6.0511175783908598E-2</c:v>
                </c:pt>
                <c:pt idx="15">
                  <c:v>0.13170585385361605</c:v>
                </c:pt>
                <c:pt idx="16">
                  <c:v>8.6298145894837433E-2</c:v>
                </c:pt>
                <c:pt idx="17">
                  <c:v>0.14876863958129072</c:v>
                </c:pt>
                <c:pt idx="18">
                  <c:v>0.10780535735577666</c:v>
                </c:pt>
                <c:pt idx="19">
                  <c:v>0.14733980325094242</c:v>
                </c:pt>
                <c:pt idx="20">
                  <c:v>0.11886087060915126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5C-4670-9933-87AC40676F62}"/>
            </c:ext>
          </c:extLst>
        </c:ser>
        <c:ser>
          <c:idx val="2"/>
          <c:order val="3"/>
          <c:tx>
            <c:strRef>
              <c:f>'Historical trend'!$B$76:$D$76</c:f>
              <c:strCache>
                <c:ptCount val="3"/>
                <c:pt idx="0">
                  <c:v>Commercial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trend'!$E$76:$Y$76</c:f>
              <c:numCache>
                <c:formatCode>0.00%</c:formatCode>
                <c:ptCount val="21"/>
                <c:pt idx="0">
                  <c:v>6.143837123790076E-2</c:v>
                </c:pt>
                <c:pt idx="1">
                  <c:v>3.6789714008506003E-2</c:v>
                </c:pt>
                <c:pt idx="2">
                  <c:v>3.5824266032997779E-2</c:v>
                </c:pt>
                <c:pt idx="3">
                  <c:v>5.7529501947291013E-2</c:v>
                </c:pt>
                <c:pt idx="4">
                  <c:v>0.27196582829561505</c:v>
                </c:pt>
                <c:pt idx="5">
                  <c:v>0.29604655564060223</c:v>
                </c:pt>
                <c:pt idx="6">
                  <c:v>0.2844750088582208</c:v>
                </c:pt>
                <c:pt idx="7">
                  <c:v>0.21449554581568478</c:v>
                </c:pt>
                <c:pt idx="8">
                  <c:v>0.14592826339326667</c:v>
                </c:pt>
                <c:pt idx="9">
                  <c:v>0.12864427144138391</c:v>
                </c:pt>
                <c:pt idx="10">
                  <c:v>7.8617877026683977E-2</c:v>
                </c:pt>
                <c:pt idx="11">
                  <c:v>0.12229922484972189</c:v>
                </c:pt>
                <c:pt idx="12">
                  <c:v>9.016604508938833E-2</c:v>
                </c:pt>
                <c:pt idx="13">
                  <c:v>1.9814976575002176E-2</c:v>
                </c:pt>
                <c:pt idx="14">
                  <c:v>5.4389096920614298E-2</c:v>
                </c:pt>
                <c:pt idx="15">
                  <c:v>0.14360825295561069</c:v>
                </c:pt>
                <c:pt idx="16">
                  <c:v>9.9697557727621483E-2</c:v>
                </c:pt>
                <c:pt idx="17">
                  <c:v>0.14827034361981017</c:v>
                </c:pt>
                <c:pt idx="18">
                  <c:v>0.10950318979868523</c:v>
                </c:pt>
                <c:pt idx="19">
                  <c:v>0.17960113240225475</c:v>
                </c:pt>
                <c:pt idx="20">
                  <c:v>0.11381470506770353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5C-4670-9933-87AC40676F62}"/>
            </c:ext>
          </c:extLst>
        </c:ser>
        <c:ser>
          <c:idx val="3"/>
          <c:order val="4"/>
          <c:tx>
            <c:strRef>
              <c:f>'Historical trend'!$B$86</c:f>
              <c:strCache>
                <c:ptCount val="1"/>
                <c:pt idx="0">
                  <c:v>Industrial (Excl NPA)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trend'!$E$86:$Y$86</c:f>
            </c:numRef>
          </c:val>
          <c:smooth val="0"/>
          <c:extLst>
            <c:ext xmlns:c16="http://schemas.microsoft.com/office/drawing/2014/chart" uri="{C3380CC4-5D6E-409C-BE32-E72D297353CC}">
              <c16:uniqueId val="{00000004-E05C-4670-9933-87AC40676F62}"/>
            </c:ext>
          </c:extLst>
        </c:ser>
        <c:ser>
          <c:idx val="4"/>
          <c:order val="5"/>
          <c:tx>
            <c:strRef>
              <c:f>'Historical trend'!$B$78:$D$78</c:f>
              <c:strCache>
                <c:ptCount val="3"/>
                <c:pt idx="0">
                  <c:v>Mining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trend'!$E$78:$Y$78</c:f>
              <c:numCache>
                <c:formatCode>0.00%</c:formatCode>
                <c:ptCount val="21"/>
                <c:pt idx="0">
                  <c:v>1.9512436272607292E-2</c:v>
                </c:pt>
                <c:pt idx="1">
                  <c:v>5.349192007173937E-2</c:v>
                </c:pt>
                <c:pt idx="2">
                  <c:v>4.4123226381064196E-2</c:v>
                </c:pt>
                <c:pt idx="3">
                  <c:v>6.4726560866116264E-2</c:v>
                </c:pt>
                <c:pt idx="4">
                  <c:v>0.28486064140128337</c:v>
                </c:pt>
                <c:pt idx="5">
                  <c:v>0.30841601652367412</c:v>
                </c:pt>
                <c:pt idx="6">
                  <c:v>0.31495017948831794</c:v>
                </c:pt>
                <c:pt idx="7">
                  <c:v>0.20928061398258985</c:v>
                </c:pt>
                <c:pt idx="8">
                  <c:v>0.15882116834577345</c:v>
                </c:pt>
                <c:pt idx="9">
                  <c:v>0.16001031289683576</c:v>
                </c:pt>
                <c:pt idx="10">
                  <c:v>7.5195347861941347E-2</c:v>
                </c:pt>
                <c:pt idx="11">
                  <c:v>0.12216655486813222</c:v>
                </c:pt>
                <c:pt idx="12">
                  <c:v>8.7020808426451005E-2</c:v>
                </c:pt>
                <c:pt idx="13">
                  <c:v>2.4834491384150961E-2</c:v>
                </c:pt>
                <c:pt idx="14">
                  <c:v>5.443603838923125E-2</c:v>
                </c:pt>
                <c:pt idx="15">
                  <c:v>0.13931658685388462</c:v>
                </c:pt>
                <c:pt idx="16">
                  <c:v>8.9687797694443946E-2</c:v>
                </c:pt>
                <c:pt idx="17">
                  <c:v>0.14863293347982975</c:v>
                </c:pt>
                <c:pt idx="18">
                  <c:v>9.8180920829342419E-2</c:v>
                </c:pt>
                <c:pt idx="19">
                  <c:v>0.1895506178109983</c:v>
                </c:pt>
                <c:pt idx="20">
                  <c:v>0.13462204290160562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5C-4670-9933-87AC40676F62}"/>
            </c:ext>
          </c:extLst>
        </c:ser>
        <c:ser>
          <c:idx val="5"/>
          <c:order val="6"/>
          <c:tx>
            <c:strRef>
              <c:f>'Historical trend'!$B$79:$D$79</c:f>
              <c:strCache>
                <c:ptCount val="3"/>
                <c:pt idx="0">
                  <c:v>Agriculture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trend'!$E$79:$Y$79</c:f>
              <c:numCache>
                <c:formatCode>0.00%</c:formatCode>
                <c:ptCount val="21"/>
                <c:pt idx="0">
                  <c:v>5.7917073479106858E-2</c:v>
                </c:pt>
                <c:pt idx="1">
                  <c:v>6.5765542328042256E-2</c:v>
                </c:pt>
                <c:pt idx="2">
                  <c:v>2.5212245948032112E-2</c:v>
                </c:pt>
                <c:pt idx="3">
                  <c:v>6.6086831393302417E-2</c:v>
                </c:pt>
                <c:pt idx="4">
                  <c:v>0.27469573099209399</c:v>
                </c:pt>
                <c:pt idx="5">
                  <c:v>0.28804214603252387</c:v>
                </c:pt>
                <c:pt idx="6">
                  <c:v>0.23330176344939663</c:v>
                </c:pt>
                <c:pt idx="7">
                  <c:v>0.19936429817470744</c:v>
                </c:pt>
                <c:pt idx="8">
                  <c:v>0.14371601561261402</c:v>
                </c:pt>
                <c:pt idx="9">
                  <c:v>9.0188208132727488E-2</c:v>
                </c:pt>
                <c:pt idx="10">
                  <c:v>6.361489662790866E-2</c:v>
                </c:pt>
                <c:pt idx="11">
                  <c:v>0.10827867531656778</c:v>
                </c:pt>
                <c:pt idx="12">
                  <c:v>0.10542699397515365</c:v>
                </c:pt>
                <c:pt idx="13">
                  <c:v>7.5861187750523515E-3</c:v>
                </c:pt>
                <c:pt idx="14">
                  <c:v>4.913858025960912E-2</c:v>
                </c:pt>
                <c:pt idx="15">
                  <c:v>0.13837078806447098</c:v>
                </c:pt>
                <c:pt idx="16">
                  <c:v>0.10200784544739241</c:v>
                </c:pt>
                <c:pt idx="17">
                  <c:v>0.14697634716615693</c:v>
                </c:pt>
                <c:pt idx="18">
                  <c:v>0.13058263971462536</c:v>
                </c:pt>
                <c:pt idx="19">
                  <c:v>0.15801454570602014</c:v>
                </c:pt>
                <c:pt idx="20">
                  <c:v>9.2169293248252016E-2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5C-4670-9933-87AC40676F62}"/>
            </c:ext>
          </c:extLst>
        </c:ser>
        <c:ser>
          <c:idx val="6"/>
          <c:order val="7"/>
          <c:tx>
            <c:strRef>
              <c:f>'Historical trend'!$B$80:$D$80</c:f>
              <c:strCache>
                <c:ptCount val="3"/>
                <c:pt idx="0">
                  <c:v>Traction</c:v>
                </c:pt>
              </c:strCache>
            </c:strRef>
          </c:tx>
          <c:marker>
            <c:symbol val="none"/>
          </c:marker>
          <c:cat>
            <c:strRef>
              <c:f>'Historical trend'!$E$73:$Y$73</c:f>
              <c:strCache>
                <c:ptCount val="21"/>
                <c:pt idx="0">
                  <c:v>2004/05</c:v>
                </c:pt>
                <c:pt idx="1">
                  <c:v>2005/06</c:v>
                </c:pt>
                <c:pt idx="2">
                  <c:v>2006/07</c:v>
                </c:pt>
                <c:pt idx="3">
                  <c:v>2007/08</c:v>
                </c:pt>
                <c:pt idx="4">
                  <c:v>2008/09</c:v>
                </c:pt>
                <c:pt idx="5">
                  <c:v>2009/10</c:v>
                </c:pt>
                <c:pt idx="6">
                  <c:v>2010/11</c:v>
                </c:pt>
                <c:pt idx="7">
                  <c:v>2011/12</c:v>
                </c:pt>
                <c:pt idx="8">
                  <c:v>2012/13</c:v>
                </c:pt>
                <c:pt idx="9">
                  <c:v>2013/14</c:v>
                </c:pt>
                <c:pt idx="10">
                  <c:v>2014/15</c:v>
                </c:pt>
                <c:pt idx="11">
                  <c:v>2015/16</c:v>
                </c:pt>
                <c:pt idx="12">
                  <c:v>2016/17</c:v>
                </c:pt>
                <c:pt idx="13">
                  <c:v>2017/18</c:v>
                </c:pt>
                <c:pt idx="14">
                  <c:v>2018/19</c:v>
                </c:pt>
                <c:pt idx="15">
                  <c:v>2019/20</c:v>
                </c:pt>
                <c:pt idx="16">
                  <c:v>2020/21</c:v>
                </c:pt>
                <c:pt idx="17">
                  <c:v>2021/22</c:v>
                </c:pt>
                <c:pt idx="18">
                  <c:v>2022/23</c:v>
                </c:pt>
                <c:pt idx="19">
                  <c:v>2023/24</c:v>
                </c:pt>
                <c:pt idx="20">
                  <c:v>2024/25</c:v>
                </c:pt>
              </c:strCache>
            </c:strRef>
          </c:cat>
          <c:val>
            <c:numRef>
              <c:f>'Historical trend'!$E$80:$Y$80</c:f>
              <c:numCache>
                <c:formatCode>0.00%</c:formatCode>
                <c:ptCount val="21"/>
                <c:pt idx="0">
                  <c:v>2.0564790117947741E-2</c:v>
                </c:pt>
                <c:pt idx="1">
                  <c:v>4.5521048999309838E-2</c:v>
                </c:pt>
                <c:pt idx="2">
                  <c:v>3.9263093060241464E-2</c:v>
                </c:pt>
                <c:pt idx="3">
                  <c:v>0.10745467347298014</c:v>
                </c:pt>
                <c:pt idx="4">
                  <c:v>0.27753527061537592</c:v>
                </c:pt>
                <c:pt idx="5">
                  <c:v>0.28361946126930648</c:v>
                </c:pt>
                <c:pt idx="6">
                  <c:v>0.2701083187841542</c:v>
                </c:pt>
                <c:pt idx="7">
                  <c:v>0.15830367499736389</c:v>
                </c:pt>
                <c:pt idx="8">
                  <c:v>0.22083931375602475</c:v>
                </c:pt>
                <c:pt idx="9">
                  <c:v>0.12650765192027244</c:v>
                </c:pt>
                <c:pt idx="10">
                  <c:v>8.1332785602733756E-2</c:v>
                </c:pt>
                <c:pt idx="11">
                  <c:v>0.15501089920173566</c:v>
                </c:pt>
                <c:pt idx="12">
                  <c:v>8.6442277004890378E-2</c:v>
                </c:pt>
                <c:pt idx="13">
                  <c:v>-4.6249144756133398E-2</c:v>
                </c:pt>
                <c:pt idx="14">
                  <c:v>0.10068190269112166</c:v>
                </c:pt>
                <c:pt idx="15">
                  <c:v>0.16006276666584471</c:v>
                </c:pt>
                <c:pt idx="16">
                  <c:v>0.20625622495505097</c:v>
                </c:pt>
                <c:pt idx="17">
                  <c:v>5.9830726042516408E-2</c:v>
                </c:pt>
                <c:pt idx="18">
                  <c:v>0.23798665985244583</c:v>
                </c:pt>
                <c:pt idx="19">
                  <c:v>0.15112566578453279</c:v>
                </c:pt>
                <c:pt idx="20">
                  <c:v>0.11229754572779879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5C-4670-9933-87AC40676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81856"/>
        <c:axId val="209083392"/>
      </c:lineChart>
      <c:catAx>
        <c:axId val="20908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083392"/>
        <c:crosses val="autoZero"/>
        <c:auto val="1"/>
        <c:lblAlgn val="ctr"/>
        <c:lblOffset val="100"/>
        <c:noMultiLvlLbl val="0"/>
      </c:catAx>
      <c:valAx>
        <c:axId val="20908339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crossAx val="20908185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47624</xdr:rowOff>
    </xdr:from>
    <xdr:to>
      <xdr:col>22</xdr:col>
      <xdr:colOff>492606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322729</xdr:colOff>
      <xdr:row>106</xdr:row>
      <xdr:rowOff>87960</xdr:rowOff>
    </xdr:from>
    <xdr:to>
      <xdr:col>2</xdr:col>
      <xdr:colOff>1533412</xdr:colOff>
      <xdr:row>111</xdr:row>
      <xdr:rowOff>73928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1EEBA0-0292-BCA6-6116-CEBFD732B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729" y="14297019"/>
          <a:ext cx="4984824" cy="882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35857</xdr:colOff>
      <xdr:row>113</xdr:row>
      <xdr:rowOff>45515</xdr:rowOff>
    </xdr:from>
    <xdr:to>
      <xdr:col>2</xdr:col>
      <xdr:colOff>1048871</xdr:colOff>
      <xdr:row>127</xdr:row>
      <xdr:rowOff>176499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B4B1B2A-75A4-3884-1942-E3739FD8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481" y="15509633"/>
          <a:ext cx="4437531" cy="2641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121919</xdr:colOff>
      <xdr:row>0</xdr:row>
      <xdr:rowOff>106680</xdr:rowOff>
    </xdr:from>
    <xdr:to>
      <xdr:col>30</xdr:col>
      <xdr:colOff>198120</xdr:colOff>
      <xdr:row>26</xdr:row>
      <xdr:rowOff>135255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jugunrt\Pricing%20Analysis\MYPD%20II\Modelling%20in%20Oct%202008\Price%20appl.model%20v3_updated%20data_01%20Oct%202008%20(Final%20version%20corrected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ork\Tariff%20Design\2006\Tariff%20Rates%20based%20on%20EXISTING%202005%20structure\Rates%202006%20-%20Existing%20Structu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jugunrt\Pricing%20Analysis\MYPD%20III\Tariff%20adjustment%20201415\201415%20adjustment%20tariff%20modelling\NERSA%20201415%20decision%20modelling\Scen0b_PIM_201415%20adjustment_v2013102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8-9\2007-8%20Volumes\FC%202007-8%20MYPD%20Plan%20Final\Network%20Alloc%20&amp;%20CoS%20=%202008-9%20(FC%20Apr07%20-%20Mar08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8-9\2007-8%20Volumes\FC%202007-8%20MYPD%20Plan%20Final\TarRates%20=%202008-9%20V25%20LevyPh%20(FC%2020078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aahlc/Documents/Pricing%20analysis/Historical%20average%20prices%20and%20increases%20per%20customer%20category/Tariff%20increase%20history%20v201401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ork\Price%20Increases\CC%20&amp;%20B\Bill%20Factor\201112\NON%20TOU%20Bill%20Factors%20as%20at%2020-01-2011%20-%20updated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08-9\2007-8%20Volumes\FC%202007-8%20MYPD%20Plan%20Final\TEMP%20Revenue%20Impact%20Sheet%20from%20Rates%20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~1\NjugunRT\LOCALS~1\Temp\XPGrpWise\201011%20Rates%20for%20tariff%20book%20layou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Tariff group summary"/>
      <sheetName val="Per tariff summary"/>
      <sheetName val="Per tariff "/>
      <sheetName val="Price increases Munics"/>
      <sheetName val="3. Price increases"/>
      <sheetName val="Price increases Eskom"/>
      <sheetName val="VOLUMES"/>
      <sheetName val="2008-9 pvt tables"/>
      <sheetName val="Retail"/>
      <sheetName val="2007-8 pvt tables"/>
      <sheetName val="enery &amp; networks Data"/>
      <sheetName val="Service Data"/>
      <sheetName val="Admin data"/>
      <sheetName val="Calcs"/>
      <sheetName val="Calcs %"/>
      <sheetName val="Munic &amp; diff model data"/>
    </sheetNames>
    <sheetDataSet>
      <sheetData sheetId="0" refreshError="1"/>
      <sheetData sheetId="1" refreshError="1"/>
      <sheetData sheetId="2">
        <row r="5">
          <cell r="D5">
            <v>99.197311546485096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C2">
            <v>30.416666666666668</v>
          </cell>
        </row>
        <row r="46">
          <cell r="D46">
            <v>1</v>
          </cell>
        </row>
        <row r="47">
          <cell r="D47">
            <v>1.0763</v>
          </cell>
          <cell r="G47">
            <v>1.01</v>
          </cell>
        </row>
        <row r="48">
          <cell r="D48">
            <v>1.1003000000000001</v>
          </cell>
          <cell r="G48">
            <v>1.02</v>
          </cell>
        </row>
        <row r="49">
          <cell r="D49">
            <v>1.173</v>
          </cell>
          <cell r="G49">
            <v>1.03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led Cost Table"/>
      <sheetName val="Revenue Summary"/>
      <sheetName val="Subsidy"/>
      <sheetName val="VDisc &amp; TxSurcharge"/>
      <sheetName val="LPU Rates"/>
      <sheetName val="SPU Rates"/>
      <sheetName val="LPU 2004"/>
      <sheetName val="SPU 2004"/>
      <sheetName val="LPU Rates RIM"/>
      <sheetName val="SPU Rates RIM"/>
      <sheetName val="LPU Rates Increase"/>
      <sheetName val="SPU rates Increase"/>
      <sheetName val="NAC - Urban"/>
      <sheetName val="NDC - Urban"/>
      <sheetName val="Megaflex"/>
      <sheetName val="Miniflex"/>
      <sheetName val="Nightsave Urban"/>
      <sheetName val="Transflex 1"/>
      <sheetName val="Transflex 2"/>
      <sheetName val="Key Industrial Customers"/>
      <sheetName val="Homelight"/>
      <sheetName val="Homelight TakeOver"/>
      <sheetName val="Homepower"/>
      <sheetName val="Businessrate"/>
      <sheetName val="Public Lighting"/>
      <sheetName val="Homeflex"/>
      <sheetName val="Rural Network Charge"/>
      <sheetName val="Nightsave Rural"/>
      <sheetName val="Ruraflex"/>
      <sheetName val="Seasonal NR"/>
      <sheetName val="Landrate"/>
      <sheetName val="Businessrate - No Basic"/>
      <sheetName val="Landrate - No Basic"/>
      <sheetName val="Dx Wheeling"/>
      <sheetName val="Tx Wheeling"/>
      <sheetName val="Tx Volume"/>
      <sheetName val="Bary"/>
      <sheetName val="Bary Graph"/>
      <sheetName val="Volumes"/>
      <sheetName val="Ave kWh per Tariff"/>
      <sheetName val="Calc Options"/>
      <sheetName val="IS 2007"/>
      <sheetName val="ROI_ROE"/>
      <sheetName val="C"/>
      <sheetName val="Cost Report"/>
    </sheetNames>
    <sheetDataSet>
      <sheetData sheetId="0" refreshError="1"/>
      <sheetData sheetId="1" refreshError="1"/>
      <sheetData sheetId="2" refreshError="1">
        <row r="1">
          <cell r="AK1" t="b">
            <v>1</v>
          </cell>
        </row>
        <row r="2">
          <cell r="AK2" t="b">
            <v>1</v>
          </cell>
          <cell r="AL2">
            <v>1</v>
          </cell>
        </row>
        <row r="12">
          <cell r="AC12">
            <v>67267982.017655611</v>
          </cell>
          <cell r="AY12">
            <v>48508070</v>
          </cell>
        </row>
        <row r="13">
          <cell r="AC13">
            <v>54135201.576034546</v>
          </cell>
          <cell r="AY13">
            <v>29043032</v>
          </cell>
        </row>
        <row r="15">
          <cell r="AY15">
            <v>-488247.429074049</v>
          </cell>
        </row>
        <row r="16">
          <cell r="AY16">
            <v>-237679.03965359926</v>
          </cell>
        </row>
        <row r="23">
          <cell r="AY23">
            <v>54588.196849554697</v>
          </cell>
        </row>
        <row r="29">
          <cell r="AC29">
            <v>2650000</v>
          </cell>
          <cell r="AN29">
            <v>-1000000</v>
          </cell>
        </row>
        <row r="37">
          <cell r="AY37">
            <v>-5846616.9683163166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83">
          <cell r="D83">
            <v>16711.764870109761</v>
          </cell>
          <cell r="E83">
            <v>8761.9294975016401</v>
          </cell>
        </row>
        <row r="84">
          <cell r="D84">
            <v>43.051151800079751</v>
          </cell>
          <cell r="E84">
            <v>40.284724296561606</v>
          </cell>
          <cell r="F84">
            <v>0</v>
          </cell>
        </row>
        <row r="85">
          <cell r="D85">
            <v>36.701749190178816</v>
          </cell>
          <cell r="E85">
            <v>34.343328471067011</v>
          </cell>
          <cell r="F85">
            <v>0</v>
          </cell>
        </row>
        <row r="88">
          <cell r="D88">
            <v>13.771726696365411</v>
          </cell>
          <cell r="E88">
            <v>30.212307085400024</v>
          </cell>
          <cell r="F88">
            <v>65.986562648104822</v>
          </cell>
          <cell r="G88">
            <v>5.3813090210104573</v>
          </cell>
          <cell r="H88">
            <v>11.188664454293349</v>
          </cell>
        </row>
        <row r="89">
          <cell r="D89">
            <v>43.480886100125169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0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terface&gt;&gt;&gt;"/>
      <sheetName val="Userguide"/>
      <sheetName val="Old Per tariff summary"/>
      <sheetName val="Sales forecast charts"/>
      <sheetName val="Annual increase report"/>
      <sheetName val="Price increase charts"/>
      <sheetName val="Per month increases"/>
      <sheetName val="Tariff rate increases"/>
      <sheetName val="Per tariff summary"/>
      <sheetName val="Increase calculations&gt;&gt;&gt;"/>
      <sheetName val="Residential"/>
      <sheetName val="Tariffs@201314&gt;&gt;&gt;"/>
      <sheetName val="Forecast@revenue_req"/>
      <sheetName val="Lookup"/>
      <sheetName val="Prevailing"/>
      <sheetName val="201314 TariffBook 12mths"/>
      <sheetName val="201314 on 201314New Rates"/>
      <sheetName val="Residential @201314"/>
      <sheetName val="201314 on 201314NewRate 3-9"/>
      <sheetName val="201415 on 201314New Rates"/>
      <sheetName val="201516 on 201314New Rates"/>
      <sheetName val="201617 on 201314New Rates"/>
      <sheetName val="201718 on 201314New Rates"/>
      <sheetName val="References"/>
      <sheetName val="Customer numbers"/>
      <sheetName val="Check pivots"/>
      <sheetName val="LV subsidy kVA&gt;&gt;&gt;"/>
      <sheetName val="LVsUC201213"/>
      <sheetName val="LVsUC201314"/>
      <sheetName val="LVsU201415"/>
      <sheetName val="LVsU201516"/>
      <sheetName val="LVsU201617"/>
      <sheetName val="LVsU20171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6">
          <cell r="AC56">
            <v>8.1676856292567185E-2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>
        <row r="18">
          <cell r="AL18">
            <v>163179</v>
          </cell>
        </row>
        <row r="24">
          <cell r="AC24">
            <v>6.8389653503190012E-2</v>
          </cell>
          <cell r="AP24">
            <v>7.0737746605747179E-2</v>
          </cell>
          <cell r="BC24">
            <v>7.0302685657279679E-2</v>
          </cell>
          <cell r="BP24">
            <v>6.9599283906999584E-2</v>
          </cell>
        </row>
        <row r="46">
          <cell r="AA46">
            <v>8.0600000000000005E-2</v>
          </cell>
          <cell r="AN46">
            <v>9.6091681407679014E-2</v>
          </cell>
          <cell r="BA46">
            <v>9.5585333294928118E-2</v>
          </cell>
          <cell r="BN46">
            <v>9.4611305219984343E-2</v>
          </cell>
        </row>
        <row r="48">
          <cell r="AB48">
            <v>0.08</v>
          </cell>
          <cell r="AO48">
            <v>7.0737746605747137E-2</v>
          </cell>
          <cell r="BB48">
            <v>7.0302685657279457E-2</v>
          </cell>
          <cell r="BO48">
            <v>6.959928390699964E-2</v>
          </cell>
        </row>
        <row r="71">
          <cell r="AB71">
            <v>0.08</v>
          </cell>
          <cell r="AO71">
            <v>5.4720855355372633E-2</v>
          </cell>
          <cell r="BB71">
            <v>9.2261149403845055E-2</v>
          </cell>
          <cell r="BO71">
            <v>0.10610572216818015</v>
          </cell>
        </row>
      </sheetData>
      <sheetData sheetId="10">
        <row r="5">
          <cell r="AA5">
            <v>5.6000000000000001E-2</v>
          </cell>
          <cell r="AC5">
            <v>7.5999999999999998E-2</v>
          </cell>
          <cell r="AL5">
            <v>5.6000000000000001E-2</v>
          </cell>
          <cell r="AN5">
            <v>7.5999999999999998E-2</v>
          </cell>
          <cell r="AW5">
            <v>5.6000000000000001E-2</v>
          </cell>
          <cell r="AY5">
            <v>7.5999999999999998E-2</v>
          </cell>
          <cell r="BH5">
            <v>5.6000000000000001E-2</v>
          </cell>
          <cell r="BJ5">
            <v>7.5999999999999998E-2</v>
          </cell>
        </row>
      </sheetData>
      <sheetData sheetId="11">
        <row r="67">
          <cell r="S67">
            <v>262.67062180223905</v>
          </cell>
        </row>
      </sheetData>
      <sheetData sheetId="12">
        <row r="19">
          <cell r="AK19">
            <v>147800.71689293624</v>
          </cell>
        </row>
      </sheetData>
      <sheetData sheetId="13">
        <row r="2">
          <cell r="C2">
            <v>1000000</v>
          </cell>
        </row>
        <row r="3">
          <cell r="G3">
            <v>7.0737746605747137E-2</v>
          </cell>
        </row>
        <row r="4">
          <cell r="F4">
            <v>8.0600000000000005E-2</v>
          </cell>
          <cell r="G4">
            <v>9.6091681407679014E-2</v>
          </cell>
        </row>
        <row r="6">
          <cell r="G6">
            <v>0.08</v>
          </cell>
        </row>
        <row r="8">
          <cell r="C8">
            <v>0.01</v>
          </cell>
        </row>
        <row r="9">
          <cell r="C9">
            <v>1</v>
          </cell>
        </row>
        <row r="10">
          <cell r="C10">
            <v>30.416666666666668</v>
          </cell>
        </row>
        <row r="11">
          <cell r="C11">
            <v>3</v>
          </cell>
        </row>
        <row r="12">
          <cell r="C12">
            <v>9</v>
          </cell>
        </row>
        <row r="13">
          <cell r="C13">
            <v>12</v>
          </cell>
        </row>
        <row r="22">
          <cell r="C22">
            <v>0</v>
          </cell>
        </row>
        <row r="23">
          <cell r="C23">
            <v>0.08</v>
          </cell>
        </row>
      </sheetData>
      <sheetData sheetId="14">
        <row r="8">
          <cell r="K8">
            <v>214777487813.02307</v>
          </cell>
        </row>
      </sheetData>
      <sheetData sheetId="15" refreshError="1"/>
      <sheetData sheetId="16" refreshError="1"/>
      <sheetData sheetId="17" refreshError="1"/>
      <sheetData sheetId="18">
        <row r="8">
          <cell r="K8">
            <v>206412211131.02283</v>
          </cell>
        </row>
      </sheetData>
      <sheetData sheetId="19">
        <row r="8">
          <cell r="K8">
            <v>208442372851.31638</v>
          </cell>
        </row>
      </sheetData>
      <sheetData sheetId="20">
        <row r="8">
          <cell r="K8">
            <v>213545183866.241</v>
          </cell>
        </row>
      </sheetData>
      <sheetData sheetId="21">
        <row r="8">
          <cell r="K8">
            <v>218194303163.48898</v>
          </cell>
        </row>
      </sheetData>
      <sheetData sheetId="22">
        <row r="8">
          <cell r="K8">
            <v>223218506215.38431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work Pool Diagram"/>
      <sheetName val="NPD - Legend"/>
      <sheetName val="Loss Factors"/>
      <sheetName val="Consumption Data"/>
      <sheetName val="Non TOU Consumption Data"/>
      <sheetName val="Meter Info"/>
      <sheetName val="Network Alloc Info Data"/>
      <sheetName val="Scaled kVA - Data"/>
      <sheetName val="Demands All - Data"/>
      <sheetName val="POD Size - Data"/>
      <sheetName val="Marketing - Data"/>
      <sheetName val="Meter Capital - Data"/>
      <sheetName val="Meter Reading - Data"/>
      <sheetName val="Account Size - Data"/>
      <sheetName val="Sales - pCatpTxpV - Data"/>
      <sheetName val="Sales incl Dx Loss - pCatpTxpV"/>
      <sheetName val="Consumption Summary"/>
      <sheetName val="Consumption per Tx Zone"/>
      <sheetName val="Consumption &amp; Dx Loss per Tx"/>
      <sheetName val="Purchase Tariffs"/>
      <sheetName val="Purchases Dx"/>
      <sheetName val="Purchases KSACS"/>
      <sheetName val="Purchases per Cat"/>
      <sheetName val="Purchases Revenue"/>
      <sheetName val="Engineering Information"/>
      <sheetName val="Network Allocation Info"/>
      <sheetName val="Network Allocation Losses"/>
      <sheetName val="Tx Network"/>
      <sheetName val="Tx Network A&amp;E"/>
      <sheetName val="Dx Network A&amp;E"/>
      <sheetName val="Dx Support A&amp;E"/>
      <sheetName val="Network Costs"/>
      <sheetName val="Sup - Cust Service Allocation"/>
      <sheetName val="Sup - Marketing Allocation"/>
      <sheetName val="Sup - Cust Service Allocation O"/>
      <sheetName val="Sup - Marketing Allocation O"/>
      <sheetName val="Sup - Meter Capital Allocation"/>
      <sheetName val="Sup - Meter Reading Allocation"/>
      <sheetName val="Sup - Billing Allocation"/>
      <sheetName val="Sup - Abnormal &amp; OH Allocation"/>
      <sheetName val="Sup - Profit &amp; Tax"/>
      <sheetName val="Scaled kVA"/>
      <sheetName val="UC - No Transflex"/>
      <sheetName val="Demand Volumes"/>
      <sheetName val="Costs Total"/>
      <sheetName val="Tx Loss &amp; Dx Loss Adjust"/>
      <sheetName val="Cost Table - Revenue"/>
      <sheetName val="Cost Table - UnitRate"/>
      <sheetName val="Cost Table - UnitRate Access"/>
      <sheetName val="Bary"/>
      <sheetName val="Calc Options"/>
      <sheetName val="Subsidy"/>
      <sheetName val="Rural Network Charge"/>
      <sheetName val="Turbine Tender 3 Unit base (2)"/>
      <sheetName val="CPA Formulae"/>
      <sheetName val="AIR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>
        <row r="4">
          <cell r="E4">
            <v>0.1893</v>
          </cell>
        </row>
        <row r="93">
          <cell r="M93">
            <v>3267397098.7336159</v>
          </cell>
        </row>
      </sheetData>
      <sheetData sheetId="45" refreshError="1">
        <row r="29">
          <cell r="V29">
            <v>1</v>
          </cell>
          <cell r="W29">
            <v>1.0994999999999999</v>
          </cell>
          <cell r="X29">
            <v>1.1274</v>
          </cell>
        </row>
        <row r="30">
          <cell r="V30">
            <v>2</v>
          </cell>
          <cell r="W30">
            <v>1.0639000000000001</v>
          </cell>
          <cell r="X30">
            <v>1.0983000000000001</v>
          </cell>
        </row>
        <row r="31">
          <cell r="V31">
            <v>3</v>
          </cell>
          <cell r="W31">
            <v>1.0250999999999999</v>
          </cell>
        </row>
        <row r="32">
          <cell r="V32">
            <v>4</v>
          </cell>
          <cell r="W32">
            <v>1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>
        <row r="48">
          <cell r="H48">
            <v>11.805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Table - Cat R"/>
      <sheetName val="RIM Revenue"/>
      <sheetName val="RIM RevenueOLD"/>
      <sheetName val="Revenue Summary"/>
      <sheetName val="Subsidy"/>
      <sheetName val="Subsidy Phased"/>
      <sheetName val="Rev Sum - ckWh"/>
      <sheetName val="Tar CostT Ratio"/>
      <sheetName val="Tx NAC &gt;275kV"/>
      <sheetName val="Tx NAC"/>
      <sheetName val="Dx NAC"/>
      <sheetName val="Dx NDC"/>
      <sheetName val="Dx NAC VoltSub"/>
      <sheetName val="Dx NDC VoltSub"/>
      <sheetName val="Tx NAC Rural"/>
      <sheetName val="Dx NAC Rural"/>
      <sheetName val="Admin Charge"/>
      <sheetName val="Service Charge"/>
      <sheetName val="Megaflex"/>
      <sheetName val="Nightsave Big"/>
      <sheetName val="Miniflex"/>
      <sheetName val="Nightsave Small"/>
      <sheetName val="Megaflex - Energy"/>
      <sheetName val="Nightsave &gt;= 1MVA - Energy"/>
      <sheetName val="Nightsave &lt; 1MVA - Energy"/>
      <sheetName val="Miniflex - Energy"/>
      <sheetName val="Ruraflex"/>
      <sheetName val="Nightsave Rural"/>
      <sheetName val="Transflex 1"/>
      <sheetName val="Nightsave Rural - Energy"/>
      <sheetName val="Ruraflex - Energy"/>
      <sheetName val="Transflex 2"/>
      <sheetName val="Businessrate"/>
      <sheetName val="Homepower"/>
      <sheetName val="Homeflex"/>
      <sheetName val="Homelight"/>
      <sheetName val="HomelightT"/>
      <sheetName val="Public Lighting"/>
      <sheetName val="Public Lighting OLD"/>
      <sheetName val="Landrate"/>
      <sheetName val="Input - Tariff Definition old"/>
      <sheetName val="Input - Tariff Ratio old"/>
      <sheetName val="Input - Tariff Def SPU"/>
      <sheetName val="Input - Tariff Definition"/>
      <sheetName val="Volumes"/>
      <sheetName val="Calc Options"/>
      <sheetName val="Asset Efficiency"/>
      <sheetName val="1999 PLAN"/>
      <sheetName val="COALlink_OREXConcessioning"/>
      <sheetName val="OREX"/>
      <sheetName val="SelectedDemand"/>
      <sheetName val="Labour Efficiency"/>
      <sheetName val="Other Efficiency"/>
      <sheetName val="FormValueLists"/>
    </sheetNames>
    <sheetDataSet>
      <sheetData sheetId="0" refreshError="1"/>
      <sheetData sheetId="1" refreshError="1"/>
      <sheetData sheetId="2" refreshError="1"/>
      <sheetData sheetId="3" refreshError="1">
        <row r="4">
          <cell r="E4">
            <v>23374255861.947659</v>
          </cell>
          <cell r="H4">
            <v>23865524431.388714</v>
          </cell>
          <cell r="K4">
            <v>25458981587.391045</v>
          </cell>
          <cell r="N4">
            <v>25458981587.391045</v>
          </cell>
          <cell r="Q4">
            <v>25400023977.459538</v>
          </cell>
          <cell r="T4">
            <v>25487737215.404655</v>
          </cell>
        </row>
        <row r="5">
          <cell r="E5">
            <v>3003996436.1649313</v>
          </cell>
          <cell r="H5">
            <v>3066285886.1063633</v>
          </cell>
          <cell r="K5">
            <v>3345866013.4941592</v>
          </cell>
          <cell r="N5">
            <v>3345866013.4941592</v>
          </cell>
          <cell r="Q5">
            <v>3397708686.1223607</v>
          </cell>
          <cell r="T5">
            <v>3408817830.2569704</v>
          </cell>
        </row>
        <row r="6">
          <cell r="E6">
            <v>449544391.38966006</v>
          </cell>
          <cell r="H6">
            <v>462451914.04528981</v>
          </cell>
          <cell r="K6">
            <v>498050972.54827327</v>
          </cell>
          <cell r="N6">
            <v>498050972.54827327</v>
          </cell>
          <cell r="Q6">
            <v>498050972.54827327</v>
          </cell>
          <cell r="T6">
            <v>498050972.54827327</v>
          </cell>
        </row>
        <row r="7">
          <cell r="E7">
            <v>259648089.70635992</v>
          </cell>
          <cell r="H7">
            <v>269060090.05608732</v>
          </cell>
          <cell r="K7">
            <v>304412426.09990853</v>
          </cell>
          <cell r="N7">
            <v>304412426.09990853</v>
          </cell>
          <cell r="Q7">
            <v>304652102.95444304</v>
          </cell>
          <cell r="T7">
            <v>304652102.95444304</v>
          </cell>
        </row>
        <row r="8">
          <cell r="E8">
            <v>501030613.51475352</v>
          </cell>
          <cell r="H8">
            <v>501030613.51475352</v>
          </cell>
          <cell r="K8">
            <v>556357076.42253578</v>
          </cell>
          <cell r="N8">
            <v>556357076.42253578</v>
          </cell>
          <cell r="Q8">
            <v>558930400.2787106</v>
          </cell>
          <cell r="T8">
            <v>558930400.2787106</v>
          </cell>
        </row>
        <row r="9">
          <cell r="E9">
            <v>132674637.13058099</v>
          </cell>
          <cell r="H9">
            <v>132674637.13058099</v>
          </cell>
          <cell r="K9">
            <v>138286112.24231783</v>
          </cell>
          <cell r="N9">
            <v>138286112.24231783</v>
          </cell>
          <cell r="Q9">
            <v>138852927.91017017</v>
          </cell>
          <cell r="T9">
            <v>138852927.91017017</v>
          </cell>
        </row>
        <row r="10">
          <cell r="E10">
            <v>1543018122.68543</v>
          </cell>
          <cell r="H10">
            <v>1543018122.68543</v>
          </cell>
          <cell r="K10">
            <v>1233244692.7212458</v>
          </cell>
          <cell r="N10">
            <v>1232683957.2486982</v>
          </cell>
          <cell r="Q10">
            <v>1232683957.2486982</v>
          </cell>
          <cell r="T10">
            <v>1232683957.2486982</v>
          </cell>
        </row>
        <row r="11">
          <cell r="E11">
            <v>1008189545.0106004</v>
          </cell>
          <cell r="H11">
            <v>1008189545.0106004</v>
          </cell>
          <cell r="K11">
            <v>618586021.89689326</v>
          </cell>
          <cell r="N11">
            <v>618216867.69555867</v>
          </cell>
          <cell r="Q11">
            <v>618216867.69555867</v>
          </cell>
          <cell r="T11">
            <v>618216867.69555867</v>
          </cell>
        </row>
        <row r="13">
          <cell r="E13">
            <v>117219162.96852289</v>
          </cell>
          <cell r="H13">
            <v>121493375.0185229</v>
          </cell>
          <cell r="K13">
            <v>148486438.51837415</v>
          </cell>
          <cell r="N13">
            <v>143791812.16837412</v>
          </cell>
          <cell r="Q13">
            <v>143791812.16837412</v>
          </cell>
          <cell r="T13">
            <v>143791812.16837412</v>
          </cell>
        </row>
        <row r="14">
          <cell r="E14">
            <v>53350813.42225942</v>
          </cell>
          <cell r="H14">
            <v>55446001.022259414</v>
          </cell>
          <cell r="K14">
            <v>68591671.73802048</v>
          </cell>
          <cell r="N14">
            <v>66288696.938020483</v>
          </cell>
          <cell r="Q14">
            <v>66288696.938020483</v>
          </cell>
          <cell r="T14">
            <v>66288696.938020483</v>
          </cell>
        </row>
        <row r="15">
          <cell r="E15">
            <v>61064712.160962738</v>
          </cell>
          <cell r="H15">
            <v>61692377.110962741</v>
          </cell>
          <cell r="K15">
            <v>83267219.989050075</v>
          </cell>
          <cell r="N15">
            <v>82574512.039050072</v>
          </cell>
          <cell r="Q15">
            <v>82574512.039050072</v>
          </cell>
          <cell r="T15">
            <v>82574512.039050072</v>
          </cell>
        </row>
        <row r="16">
          <cell r="E16">
            <v>864268.75897447602</v>
          </cell>
          <cell r="H16">
            <v>872190.06508333283</v>
          </cell>
          <cell r="K16">
            <v>463921.66644576774</v>
          </cell>
          <cell r="N16">
            <v>463921.66644576774</v>
          </cell>
          <cell r="Q16">
            <v>463921.66644576774</v>
          </cell>
          <cell r="T16">
            <v>463921.66644576774</v>
          </cell>
        </row>
        <row r="18">
          <cell r="E18">
            <v>579028796.28985667</v>
          </cell>
          <cell r="H18">
            <v>579028796.28985667</v>
          </cell>
          <cell r="K18">
            <v>597029044.94601631</v>
          </cell>
          <cell r="N18">
            <v>593548369.35151386</v>
          </cell>
          <cell r="Q18">
            <v>593548369.35151386</v>
          </cell>
          <cell r="T18">
            <v>593548369.35151386</v>
          </cell>
        </row>
        <row r="19">
          <cell r="E19">
            <v>21019164.116526097</v>
          </cell>
          <cell r="H19">
            <v>21019164.116526097</v>
          </cell>
          <cell r="K19">
            <v>21619062.570822887</v>
          </cell>
          <cell r="N19">
            <v>19873444.280975126</v>
          </cell>
          <cell r="Q19">
            <v>19873444.280975126</v>
          </cell>
          <cell r="T19">
            <v>19873444.280975126</v>
          </cell>
        </row>
        <row r="20">
          <cell r="E20">
            <v>15370517.15260819</v>
          </cell>
          <cell r="H20">
            <v>15370517.15260819</v>
          </cell>
          <cell r="K20">
            <v>16212352.096560435</v>
          </cell>
          <cell r="N20">
            <v>21806522.734011505</v>
          </cell>
          <cell r="Q20">
            <v>21806522.734011505</v>
          </cell>
          <cell r="T20">
            <v>21806522.734011505</v>
          </cell>
        </row>
        <row r="21">
          <cell r="E21">
            <v>198808716.10430273</v>
          </cell>
          <cell r="H21">
            <v>198808716.10430273</v>
          </cell>
          <cell r="K21">
            <v>206556522.96888694</v>
          </cell>
          <cell r="N21">
            <v>237802077.74328148</v>
          </cell>
          <cell r="Q21">
            <v>237802077.74328148</v>
          </cell>
          <cell r="T21">
            <v>237802077.74328148</v>
          </cell>
        </row>
        <row r="22">
          <cell r="E22">
            <v>44965638.321835414</v>
          </cell>
          <cell r="H22">
            <v>44965638.321835414</v>
          </cell>
          <cell r="K22">
            <v>45423285.880608387</v>
          </cell>
          <cell r="N22">
            <v>17325695.435179997</v>
          </cell>
          <cell r="Q22">
            <v>17325695.435179997</v>
          </cell>
          <cell r="T22">
            <v>17325695.435179997</v>
          </cell>
        </row>
        <row r="24">
          <cell r="E24">
            <v>2932412933.4386992</v>
          </cell>
          <cell r="H24">
            <v>2932412933.4386992</v>
          </cell>
          <cell r="K24">
            <v>2176283435.0614781</v>
          </cell>
          <cell r="N24">
            <v>2176283435.0614781</v>
          </cell>
          <cell r="Q24">
            <v>2176283435.0614781</v>
          </cell>
          <cell r="T24">
            <v>2176283435.0614781</v>
          </cell>
        </row>
        <row r="25">
          <cell r="E25">
            <v>438683077.01951975</v>
          </cell>
          <cell r="H25">
            <v>447538326.24944419</v>
          </cell>
          <cell r="K25">
            <v>447538326.24944419</v>
          </cell>
          <cell r="N25">
            <v>447538326.24944419</v>
          </cell>
          <cell r="Q25">
            <v>447538326.24944419</v>
          </cell>
          <cell r="T25">
            <v>447538326.24944419</v>
          </cell>
        </row>
        <row r="26">
          <cell r="E26">
            <v>45711907.677110098</v>
          </cell>
          <cell r="H26">
            <v>45711907.677110098</v>
          </cell>
          <cell r="K26">
            <v>45064468.178332813</v>
          </cell>
          <cell r="N26">
            <v>45064468.178332813</v>
          </cell>
          <cell r="Q26">
            <v>45064468.178332813</v>
          </cell>
          <cell r="T26">
            <v>45064468.178332813</v>
          </cell>
        </row>
        <row r="27">
          <cell r="E27">
            <v>74823.976896348366</v>
          </cell>
          <cell r="H27">
            <v>74823.976896348366</v>
          </cell>
          <cell r="K27">
            <v>74823.976896348366</v>
          </cell>
          <cell r="N27">
            <v>74823.976896348366</v>
          </cell>
          <cell r="Q27">
            <v>74823.976896348366</v>
          </cell>
          <cell r="T27">
            <v>74823.976896348366</v>
          </cell>
        </row>
        <row r="28">
          <cell r="E28">
            <v>872838780.12742043</v>
          </cell>
          <cell r="H28">
            <v>872838780.12742043</v>
          </cell>
          <cell r="K28">
            <v>678353329.87742043</v>
          </cell>
          <cell r="N28">
            <v>723366751.41133261</v>
          </cell>
          <cell r="Q28">
            <v>723366751.41133261</v>
          </cell>
          <cell r="T28">
            <v>723366751.41133261</v>
          </cell>
        </row>
        <row r="29">
          <cell r="E29">
            <v>689544228.51072788</v>
          </cell>
          <cell r="H29">
            <v>689544228.51072788</v>
          </cell>
          <cell r="K29">
            <v>522372440.01072794</v>
          </cell>
          <cell r="N29">
            <v>512748690.66920698</v>
          </cell>
          <cell r="Q29">
            <v>512748690.66920698</v>
          </cell>
          <cell r="T29">
            <v>512748690.66920698</v>
          </cell>
        </row>
        <row r="30">
          <cell r="E30">
            <v>867513513.11983645</v>
          </cell>
          <cell r="H30">
            <v>867513513.11983645</v>
          </cell>
          <cell r="K30">
            <v>649639698.71983647</v>
          </cell>
          <cell r="N30">
            <v>601012540.3226831</v>
          </cell>
          <cell r="Q30">
            <v>601012540.3226831</v>
          </cell>
          <cell r="T30">
            <v>601012540.3226831</v>
          </cell>
        </row>
        <row r="31">
          <cell r="E31">
            <v>85631722.028994516</v>
          </cell>
          <cell r="H31">
            <v>85631722.028994516</v>
          </cell>
          <cell r="K31">
            <v>67969003.378994524</v>
          </cell>
          <cell r="N31">
            <v>79841949.313232392</v>
          </cell>
          <cell r="Q31">
            <v>79841949.313232392</v>
          </cell>
          <cell r="T31">
            <v>79841949.313232392</v>
          </cell>
        </row>
        <row r="32">
          <cell r="E32">
            <v>10933576.16</v>
          </cell>
          <cell r="H32">
            <v>10933576.16</v>
          </cell>
          <cell r="K32">
            <v>8266886.1600000001</v>
          </cell>
          <cell r="N32">
            <v>9035576.1600000001</v>
          </cell>
          <cell r="Q32">
            <v>9035576.1600000001</v>
          </cell>
          <cell r="T32">
            <v>9035576.1600000001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9">
          <cell r="B19">
            <v>30.416666666666668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f group summary"/>
      <sheetName val="Annual increase hist (2)"/>
      <sheetName val="NERSA decision vs actuals"/>
      <sheetName val="Effective increase history"/>
      <sheetName val="Annual increase hist"/>
      <sheetName val="201112 revenues"/>
      <sheetName val="MYPD2Orignv"/>
      <sheetName val="MYPD2 cat detailv"/>
      <sheetName val="MYPD2 cat detail"/>
      <sheetName val="MYPD216%YR3v"/>
      <sheetName val="IBTMYPD2Modelsumv"/>
      <sheetName val="MYPD3modelv"/>
      <sheetName val="MYPD2OrignModel"/>
      <sheetName val="NERSA decisions"/>
      <sheetName val="IBTMPD2sum"/>
      <sheetName val="Per Category summary"/>
      <sheetName val="MYPD3 model"/>
      <sheetName val="MYPD216%YR3"/>
      <sheetName val="Lookup"/>
      <sheetName val="Per Category summary 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">
          <cell r="C2">
            <v>1000000</v>
          </cell>
        </row>
        <row r="4">
          <cell r="C4">
            <v>100</v>
          </cell>
        </row>
      </sheetData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ESK 201112"/>
      <sheetName val="MUN 201112"/>
      <sheetName val="Increase"/>
      <sheetName val="Homeflex"/>
    </sheetNames>
    <sheetDataSet>
      <sheetData sheetId="0" refreshError="1"/>
      <sheetData sheetId="1">
        <row r="2">
          <cell r="AJ2" t="str">
            <v>AdmS</v>
          </cell>
          <cell r="AK2">
            <v>5</v>
          </cell>
        </row>
        <row r="3">
          <cell r="B3" t="str">
            <v>Me01N</v>
          </cell>
          <cell r="C3" t="str">
            <v>Megaflex</v>
          </cell>
          <cell r="D3">
            <v>0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48.4</v>
          </cell>
          <cell r="J3">
            <v>67.2</v>
          </cell>
          <cell r="K3">
            <v>0</v>
          </cell>
          <cell r="L3">
            <v>0</v>
          </cell>
          <cell r="M3">
            <v>0</v>
          </cell>
          <cell r="N3">
            <v>107.38</v>
          </cell>
          <cell r="O3">
            <v>2104.29</v>
          </cell>
          <cell r="P3">
            <v>188.87</v>
          </cell>
          <cell r="Q3">
            <v>49.05</v>
          </cell>
          <cell r="R3">
            <v>26.17</v>
          </cell>
          <cell r="S3">
            <v>52.69</v>
          </cell>
          <cell r="T3">
            <v>32.26</v>
          </cell>
          <cell r="U3">
            <v>22.54</v>
          </cell>
          <cell r="V3">
            <v>7.56</v>
          </cell>
          <cell r="W3">
            <v>3.97</v>
          </cell>
          <cell r="X3">
            <v>2</v>
          </cell>
          <cell r="Y3">
            <v>0</v>
          </cell>
          <cell r="Z3">
            <v>4.71</v>
          </cell>
          <cell r="AA3">
            <v>9.4</v>
          </cell>
          <cell r="AB3">
            <v>17.82</v>
          </cell>
          <cell r="AC3">
            <v>0</v>
          </cell>
          <cell r="AD3">
            <v>0</v>
          </cell>
          <cell r="AE3">
            <v>0</v>
          </cell>
          <cell r="AF3">
            <v>30.416666666666668</v>
          </cell>
          <cell r="AJ3" t="str">
            <v>AdmM</v>
          </cell>
          <cell r="AK3">
            <v>6</v>
          </cell>
        </row>
        <row r="4">
          <cell r="B4" t="str">
            <v>Me02N</v>
          </cell>
          <cell r="C4" t="str">
            <v>Megaflex</v>
          </cell>
          <cell r="D4">
            <v>0</v>
          </cell>
          <cell r="E4">
            <v>2</v>
          </cell>
          <cell r="F4">
            <v>0</v>
          </cell>
          <cell r="G4">
            <v>0</v>
          </cell>
          <cell r="H4">
            <v>0</v>
          </cell>
          <cell r="I4">
            <v>48.4</v>
          </cell>
          <cell r="J4">
            <v>67.2</v>
          </cell>
          <cell r="K4">
            <v>0</v>
          </cell>
          <cell r="L4">
            <v>0</v>
          </cell>
          <cell r="M4">
            <v>0</v>
          </cell>
          <cell r="N4">
            <v>107.38</v>
          </cell>
          <cell r="O4">
            <v>2104.29</v>
          </cell>
          <cell r="P4">
            <v>182.83</v>
          </cell>
          <cell r="Q4">
            <v>47.52</v>
          </cell>
          <cell r="R4">
            <v>25.39</v>
          </cell>
          <cell r="S4">
            <v>51.04</v>
          </cell>
          <cell r="T4">
            <v>31.27</v>
          </cell>
          <cell r="U4">
            <v>21.87</v>
          </cell>
          <cell r="V4">
            <v>7.56</v>
          </cell>
          <cell r="W4">
            <v>3.97</v>
          </cell>
          <cell r="X4">
            <v>2</v>
          </cell>
          <cell r="Y4">
            <v>0</v>
          </cell>
          <cell r="Z4">
            <v>4.3</v>
          </cell>
          <cell r="AA4">
            <v>8.6300000000000008</v>
          </cell>
          <cell r="AB4">
            <v>16.350000000000001</v>
          </cell>
          <cell r="AC4">
            <v>0</v>
          </cell>
          <cell r="AD4">
            <v>0</v>
          </cell>
          <cell r="AE4">
            <v>0</v>
          </cell>
          <cell r="AF4">
            <v>30.416666666666668</v>
          </cell>
          <cell r="AJ4" t="str">
            <v>AdmL</v>
          </cell>
          <cell r="AK4">
            <v>7</v>
          </cell>
        </row>
        <row r="5">
          <cell r="B5" t="str">
            <v>Me03N</v>
          </cell>
          <cell r="C5" t="str">
            <v>Megaflex</v>
          </cell>
          <cell r="D5">
            <v>0</v>
          </cell>
          <cell r="E5">
            <v>3</v>
          </cell>
          <cell r="F5">
            <v>0</v>
          </cell>
          <cell r="G5">
            <v>0</v>
          </cell>
          <cell r="H5">
            <v>0</v>
          </cell>
          <cell r="I5">
            <v>48.4</v>
          </cell>
          <cell r="J5">
            <v>67.2</v>
          </cell>
          <cell r="K5">
            <v>0</v>
          </cell>
          <cell r="L5">
            <v>0</v>
          </cell>
          <cell r="M5">
            <v>0</v>
          </cell>
          <cell r="N5">
            <v>107.38</v>
          </cell>
          <cell r="O5">
            <v>2104.29</v>
          </cell>
          <cell r="P5">
            <v>176.2</v>
          </cell>
          <cell r="Q5">
            <v>45.84</v>
          </cell>
          <cell r="R5">
            <v>24.54</v>
          </cell>
          <cell r="S5">
            <v>49.25</v>
          </cell>
          <cell r="T5">
            <v>30.19</v>
          </cell>
          <cell r="U5">
            <v>21.15</v>
          </cell>
          <cell r="V5">
            <v>7.56</v>
          </cell>
          <cell r="W5">
            <v>3.97</v>
          </cell>
          <cell r="X5">
            <v>2</v>
          </cell>
          <cell r="Y5">
            <v>0</v>
          </cell>
          <cell r="Z5">
            <v>4.1900000000000004</v>
          </cell>
          <cell r="AA5">
            <v>8.35</v>
          </cell>
          <cell r="AB5">
            <v>15.85</v>
          </cell>
          <cell r="AC5">
            <v>0</v>
          </cell>
          <cell r="AD5">
            <v>0</v>
          </cell>
          <cell r="AE5">
            <v>0</v>
          </cell>
          <cell r="AF5">
            <v>30.416666666666668</v>
          </cell>
          <cell r="AJ5" t="str">
            <v>AdmVL</v>
          </cell>
          <cell r="AK5">
            <v>8</v>
          </cell>
        </row>
        <row r="6">
          <cell r="B6" t="str">
            <v>Me04N</v>
          </cell>
          <cell r="C6" t="str">
            <v>Megaflex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48.4</v>
          </cell>
          <cell r="J6">
            <v>67.2</v>
          </cell>
          <cell r="K6">
            <v>0</v>
          </cell>
          <cell r="L6">
            <v>0</v>
          </cell>
          <cell r="M6">
            <v>0</v>
          </cell>
          <cell r="N6">
            <v>107.38</v>
          </cell>
          <cell r="O6">
            <v>2104.29</v>
          </cell>
          <cell r="P6">
            <v>170.08</v>
          </cell>
          <cell r="Q6">
            <v>44.31</v>
          </cell>
          <cell r="R6">
            <v>23.73</v>
          </cell>
          <cell r="S6">
            <v>47.56</v>
          </cell>
          <cell r="T6">
            <v>29.2</v>
          </cell>
          <cell r="U6">
            <v>20.47</v>
          </cell>
          <cell r="V6">
            <v>7.56</v>
          </cell>
          <cell r="W6">
            <v>3.97</v>
          </cell>
          <cell r="X6">
            <v>2</v>
          </cell>
          <cell r="Y6">
            <v>0</v>
          </cell>
          <cell r="Z6">
            <v>5.29</v>
          </cell>
          <cell r="AA6">
            <v>0</v>
          </cell>
          <cell r="AB6">
            <v>14.28</v>
          </cell>
          <cell r="AC6">
            <v>0</v>
          </cell>
          <cell r="AD6">
            <v>0</v>
          </cell>
          <cell r="AE6">
            <v>0</v>
          </cell>
          <cell r="AF6">
            <v>30.416666666666668</v>
          </cell>
          <cell r="AJ6" t="str">
            <v>AdmK</v>
          </cell>
          <cell r="AK6">
            <v>9</v>
          </cell>
        </row>
        <row r="7">
          <cell r="B7" t="str">
            <v>Me11N</v>
          </cell>
          <cell r="C7" t="str">
            <v>Megaflex</v>
          </cell>
          <cell r="D7">
            <v>1</v>
          </cell>
          <cell r="E7">
            <v>1</v>
          </cell>
          <cell r="F7">
            <v>0</v>
          </cell>
          <cell r="G7">
            <v>0</v>
          </cell>
          <cell r="H7">
            <v>0</v>
          </cell>
          <cell r="I7">
            <v>48.4</v>
          </cell>
          <cell r="J7">
            <v>67.2</v>
          </cell>
          <cell r="K7">
            <v>0</v>
          </cell>
          <cell r="L7">
            <v>0</v>
          </cell>
          <cell r="M7">
            <v>0</v>
          </cell>
          <cell r="N7">
            <v>107.38</v>
          </cell>
          <cell r="O7">
            <v>2104.29</v>
          </cell>
          <cell r="P7">
            <v>190.73</v>
          </cell>
          <cell r="Q7">
            <v>49.51</v>
          </cell>
          <cell r="R7">
            <v>26.44</v>
          </cell>
          <cell r="S7">
            <v>53.2</v>
          </cell>
          <cell r="T7">
            <v>32.54</v>
          </cell>
          <cell r="U7">
            <v>22.75</v>
          </cell>
          <cell r="V7">
            <v>7.56</v>
          </cell>
          <cell r="W7">
            <v>3.97</v>
          </cell>
          <cell r="X7">
            <v>2</v>
          </cell>
          <cell r="Y7">
            <v>0</v>
          </cell>
          <cell r="Z7">
            <v>4.74</v>
          </cell>
          <cell r="AA7">
            <v>9.4</v>
          </cell>
          <cell r="AB7">
            <v>17.82</v>
          </cell>
          <cell r="AC7">
            <v>0</v>
          </cell>
          <cell r="AD7">
            <v>0</v>
          </cell>
          <cell r="AE7">
            <v>0</v>
          </cell>
          <cell r="AF7">
            <v>30.416666666666668</v>
          </cell>
          <cell r="AJ7" t="str">
            <v>SerS</v>
          </cell>
          <cell r="AK7">
            <v>10</v>
          </cell>
        </row>
        <row r="8">
          <cell r="B8" t="str">
            <v>Me12N</v>
          </cell>
          <cell r="C8" t="str">
            <v>Megaflex</v>
          </cell>
          <cell r="D8">
            <v>1</v>
          </cell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48.4</v>
          </cell>
          <cell r="J8">
            <v>67.2</v>
          </cell>
          <cell r="K8">
            <v>0</v>
          </cell>
          <cell r="L8">
            <v>0</v>
          </cell>
          <cell r="M8">
            <v>0</v>
          </cell>
          <cell r="N8">
            <v>107.38</v>
          </cell>
          <cell r="O8">
            <v>2104.29</v>
          </cell>
          <cell r="P8">
            <v>184.62</v>
          </cell>
          <cell r="Q8">
            <v>47.97</v>
          </cell>
          <cell r="R8">
            <v>25.63</v>
          </cell>
          <cell r="S8">
            <v>51.53</v>
          </cell>
          <cell r="T8">
            <v>31.56</v>
          </cell>
          <cell r="U8">
            <v>22.07</v>
          </cell>
          <cell r="V8">
            <v>7.56</v>
          </cell>
          <cell r="W8">
            <v>3.97</v>
          </cell>
          <cell r="X8">
            <v>2</v>
          </cell>
          <cell r="Y8">
            <v>0</v>
          </cell>
          <cell r="Z8">
            <v>4.34</v>
          </cell>
          <cell r="AA8">
            <v>8.6300000000000008</v>
          </cell>
          <cell r="AB8">
            <v>16.350000000000001</v>
          </cell>
          <cell r="AC8">
            <v>0</v>
          </cell>
          <cell r="AD8">
            <v>0</v>
          </cell>
          <cell r="AE8">
            <v>0</v>
          </cell>
          <cell r="AF8">
            <v>30.416666666666668</v>
          </cell>
          <cell r="AJ8" t="str">
            <v>SerM</v>
          </cell>
          <cell r="AK8">
            <v>11</v>
          </cell>
        </row>
        <row r="9">
          <cell r="B9" t="str">
            <v>Me13N</v>
          </cell>
          <cell r="C9" t="str">
            <v>Megaflex</v>
          </cell>
          <cell r="D9">
            <v>1</v>
          </cell>
          <cell r="E9">
            <v>3</v>
          </cell>
          <cell r="F9">
            <v>0</v>
          </cell>
          <cell r="G9">
            <v>0</v>
          </cell>
          <cell r="H9">
            <v>0</v>
          </cell>
          <cell r="I9">
            <v>48.4</v>
          </cell>
          <cell r="J9">
            <v>67.2</v>
          </cell>
          <cell r="K9">
            <v>0</v>
          </cell>
          <cell r="L9">
            <v>0</v>
          </cell>
          <cell r="M9">
            <v>0</v>
          </cell>
          <cell r="N9">
            <v>107.38</v>
          </cell>
          <cell r="O9">
            <v>2104.29</v>
          </cell>
          <cell r="P9">
            <v>177.95</v>
          </cell>
          <cell r="Q9">
            <v>46.29</v>
          </cell>
          <cell r="R9">
            <v>24.77</v>
          </cell>
          <cell r="S9">
            <v>49.73</v>
          </cell>
          <cell r="T9">
            <v>30.48</v>
          </cell>
          <cell r="U9">
            <v>21.33</v>
          </cell>
          <cell r="V9">
            <v>7.56</v>
          </cell>
          <cell r="W9">
            <v>3.97</v>
          </cell>
          <cell r="X9">
            <v>2</v>
          </cell>
          <cell r="Y9">
            <v>0</v>
          </cell>
          <cell r="Z9">
            <v>4.22</v>
          </cell>
          <cell r="AA9">
            <v>8.35</v>
          </cell>
          <cell r="AB9">
            <v>15.85</v>
          </cell>
          <cell r="AC9">
            <v>0</v>
          </cell>
          <cell r="AD9">
            <v>0</v>
          </cell>
          <cell r="AE9">
            <v>0</v>
          </cell>
          <cell r="AF9">
            <v>30.416666666666668</v>
          </cell>
          <cell r="AJ9" t="str">
            <v>SerL</v>
          </cell>
          <cell r="AK9">
            <v>12</v>
          </cell>
        </row>
        <row r="10">
          <cell r="B10" t="str">
            <v>Me14N</v>
          </cell>
          <cell r="C10" t="str">
            <v>Megaflex</v>
          </cell>
          <cell r="D10">
            <v>1</v>
          </cell>
          <cell r="E10">
            <v>4</v>
          </cell>
          <cell r="F10">
            <v>0</v>
          </cell>
          <cell r="G10">
            <v>0</v>
          </cell>
          <cell r="H10">
            <v>0</v>
          </cell>
          <cell r="I10">
            <v>48.4</v>
          </cell>
          <cell r="J10">
            <v>67.2</v>
          </cell>
          <cell r="K10">
            <v>0</v>
          </cell>
          <cell r="L10">
            <v>0</v>
          </cell>
          <cell r="M10">
            <v>0</v>
          </cell>
          <cell r="N10">
            <v>107.38</v>
          </cell>
          <cell r="O10">
            <v>2104.29</v>
          </cell>
          <cell r="P10">
            <v>171.75</v>
          </cell>
          <cell r="Q10">
            <v>44.73</v>
          </cell>
          <cell r="R10">
            <v>23.95</v>
          </cell>
          <cell r="S10">
            <v>48.05</v>
          </cell>
          <cell r="T10">
            <v>29.48</v>
          </cell>
          <cell r="U10">
            <v>20.64</v>
          </cell>
          <cell r="V10">
            <v>7.56</v>
          </cell>
          <cell r="W10">
            <v>3.97</v>
          </cell>
          <cell r="X10">
            <v>2</v>
          </cell>
          <cell r="Y10">
            <v>0</v>
          </cell>
          <cell r="Z10">
            <v>5.35</v>
          </cell>
          <cell r="AA10">
            <v>0</v>
          </cell>
          <cell r="AB10">
            <v>14.28</v>
          </cell>
          <cell r="AC10">
            <v>0</v>
          </cell>
          <cell r="AD10">
            <v>0</v>
          </cell>
          <cell r="AE10">
            <v>0</v>
          </cell>
          <cell r="AF10">
            <v>30.416666666666668</v>
          </cell>
          <cell r="AJ10" t="str">
            <v>SerVL</v>
          </cell>
          <cell r="AK10">
            <v>13</v>
          </cell>
        </row>
        <row r="11">
          <cell r="B11" t="str">
            <v>Me21N</v>
          </cell>
          <cell r="C11" t="str">
            <v>Megaflex</v>
          </cell>
          <cell r="D11">
            <v>2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48.4</v>
          </cell>
          <cell r="J11">
            <v>67.2</v>
          </cell>
          <cell r="K11">
            <v>0</v>
          </cell>
          <cell r="L11">
            <v>0</v>
          </cell>
          <cell r="M11">
            <v>0</v>
          </cell>
          <cell r="N11">
            <v>107.38</v>
          </cell>
          <cell r="O11">
            <v>2104.29</v>
          </cell>
          <cell r="P11">
            <v>192.62</v>
          </cell>
          <cell r="Q11">
            <v>50</v>
          </cell>
          <cell r="R11">
            <v>26.67</v>
          </cell>
          <cell r="S11">
            <v>53.71</v>
          </cell>
          <cell r="T11">
            <v>32.86</v>
          </cell>
          <cell r="U11">
            <v>22.95</v>
          </cell>
          <cell r="V11">
            <v>7.56</v>
          </cell>
          <cell r="W11">
            <v>3.97</v>
          </cell>
          <cell r="X11">
            <v>2</v>
          </cell>
          <cell r="Y11">
            <v>0</v>
          </cell>
          <cell r="Z11">
            <v>4.8</v>
          </cell>
          <cell r="AA11">
            <v>9.4</v>
          </cell>
          <cell r="AB11">
            <v>17.82</v>
          </cell>
          <cell r="AC11">
            <v>0</v>
          </cell>
          <cell r="AD11">
            <v>0</v>
          </cell>
          <cell r="AE11">
            <v>0</v>
          </cell>
          <cell r="AF11">
            <v>30.416666666666668</v>
          </cell>
          <cell r="AJ11" t="str">
            <v>SerK</v>
          </cell>
          <cell r="AK11">
            <v>14</v>
          </cell>
        </row>
        <row r="12">
          <cell r="B12" t="str">
            <v>Me22N</v>
          </cell>
          <cell r="C12" t="str">
            <v>Megaflex</v>
          </cell>
          <cell r="D12">
            <v>2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48.4</v>
          </cell>
          <cell r="J12">
            <v>67.2</v>
          </cell>
          <cell r="K12">
            <v>0</v>
          </cell>
          <cell r="L12">
            <v>0</v>
          </cell>
          <cell r="M12">
            <v>0</v>
          </cell>
          <cell r="N12">
            <v>107.38</v>
          </cell>
          <cell r="O12">
            <v>2104.29</v>
          </cell>
          <cell r="P12">
            <v>186.45</v>
          </cell>
          <cell r="Q12">
            <v>48.45</v>
          </cell>
          <cell r="R12">
            <v>25.85</v>
          </cell>
          <cell r="S12">
            <v>52.03</v>
          </cell>
          <cell r="T12">
            <v>31.86</v>
          </cell>
          <cell r="U12">
            <v>22.25</v>
          </cell>
          <cell r="V12">
            <v>7.56</v>
          </cell>
          <cell r="W12">
            <v>3.97</v>
          </cell>
          <cell r="X12">
            <v>2</v>
          </cell>
          <cell r="Y12">
            <v>0</v>
          </cell>
          <cell r="Z12">
            <v>4.38</v>
          </cell>
          <cell r="AA12">
            <v>8.6300000000000008</v>
          </cell>
          <cell r="AB12">
            <v>16.350000000000001</v>
          </cell>
          <cell r="AC12">
            <v>0</v>
          </cell>
          <cell r="AD12">
            <v>0</v>
          </cell>
          <cell r="AE12">
            <v>0</v>
          </cell>
          <cell r="AF12">
            <v>30.416666666666668</v>
          </cell>
          <cell r="AJ12" t="str">
            <v>kWhHP</v>
          </cell>
          <cell r="AK12">
            <v>15</v>
          </cell>
        </row>
        <row r="13">
          <cell r="B13" t="str">
            <v>Me23N</v>
          </cell>
          <cell r="C13" t="str">
            <v>Megaflex</v>
          </cell>
          <cell r="D13">
            <v>2</v>
          </cell>
          <cell r="E13">
            <v>3</v>
          </cell>
          <cell r="F13">
            <v>0</v>
          </cell>
          <cell r="G13">
            <v>0</v>
          </cell>
          <cell r="H13">
            <v>0</v>
          </cell>
          <cell r="I13">
            <v>48.4</v>
          </cell>
          <cell r="J13">
            <v>67.2</v>
          </cell>
          <cell r="K13">
            <v>0</v>
          </cell>
          <cell r="L13">
            <v>0</v>
          </cell>
          <cell r="M13">
            <v>0</v>
          </cell>
          <cell r="N13">
            <v>107.38</v>
          </cell>
          <cell r="O13">
            <v>2104.29</v>
          </cell>
          <cell r="P13">
            <v>179.71</v>
          </cell>
          <cell r="Q13">
            <v>46.72</v>
          </cell>
          <cell r="R13">
            <v>24.98</v>
          </cell>
          <cell r="S13">
            <v>50.2</v>
          </cell>
          <cell r="T13">
            <v>30.75</v>
          </cell>
          <cell r="U13">
            <v>21.51</v>
          </cell>
          <cell r="V13">
            <v>7.56</v>
          </cell>
          <cell r="W13">
            <v>3.97</v>
          </cell>
          <cell r="X13">
            <v>2</v>
          </cell>
          <cell r="Y13">
            <v>0</v>
          </cell>
          <cell r="Z13">
            <v>4.26</v>
          </cell>
          <cell r="AA13">
            <v>8.35</v>
          </cell>
          <cell r="AB13">
            <v>15.85</v>
          </cell>
          <cell r="AC13">
            <v>0</v>
          </cell>
          <cell r="AD13">
            <v>0</v>
          </cell>
          <cell r="AE13">
            <v>0</v>
          </cell>
          <cell r="AF13">
            <v>30.416666666666668</v>
          </cell>
          <cell r="AJ13" t="str">
            <v>kWhHS</v>
          </cell>
          <cell r="AK13">
            <v>16</v>
          </cell>
        </row>
        <row r="14">
          <cell r="B14" t="str">
            <v>Me24N</v>
          </cell>
          <cell r="C14" t="str">
            <v>Megaflex</v>
          </cell>
          <cell r="D14">
            <v>2</v>
          </cell>
          <cell r="E14">
            <v>4</v>
          </cell>
          <cell r="F14">
            <v>0</v>
          </cell>
          <cell r="G14">
            <v>0</v>
          </cell>
          <cell r="H14">
            <v>0</v>
          </cell>
          <cell r="I14">
            <v>48.4</v>
          </cell>
          <cell r="J14">
            <v>67.2</v>
          </cell>
          <cell r="K14">
            <v>0</v>
          </cell>
          <cell r="L14">
            <v>0</v>
          </cell>
          <cell r="M14">
            <v>0</v>
          </cell>
          <cell r="N14">
            <v>107.38</v>
          </cell>
          <cell r="O14">
            <v>2104.29</v>
          </cell>
          <cell r="P14">
            <v>173.44</v>
          </cell>
          <cell r="Q14">
            <v>45.15</v>
          </cell>
          <cell r="R14">
            <v>24.17</v>
          </cell>
          <cell r="S14">
            <v>48.51</v>
          </cell>
          <cell r="T14">
            <v>29.74</v>
          </cell>
          <cell r="U14">
            <v>20.84</v>
          </cell>
          <cell r="V14">
            <v>7.56</v>
          </cell>
          <cell r="W14">
            <v>3.97</v>
          </cell>
          <cell r="X14">
            <v>2</v>
          </cell>
          <cell r="Y14">
            <v>0</v>
          </cell>
          <cell r="Z14">
            <v>5.42</v>
          </cell>
          <cell r="AA14">
            <v>0</v>
          </cell>
          <cell r="AB14">
            <v>14.28</v>
          </cell>
          <cell r="AC14">
            <v>0</v>
          </cell>
          <cell r="AD14">
            <v>0</v>
          </cell>
          <cell r="AE14">
            <v>0</v>
          </cell>
          <cell r="AF14">
            <v>30.416666666666668</v>
          </cell>
          <cell r="AJ14" t="str">
            <v>kWhHO</v>
          </cell>
          <cell r="AK14">
            <v>17</v>
          </cell>
        </row>
        <row r="15">
          <cell r="B15" t="str">
            <v>Me31N</v>
          </cell>
          <cell r="C15" t="str">
            <v>Megaflex</v>
          </cell>
          <cell r="D15">
            <v>3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48.4</v>
          </cell>
          <cell r="J15">
            <v>67.2</v>
          </cell>
          <cell r="K15">
            <v>0</v>
          </cell>
          <cell r="L15">
            <v>0</v>
          </cell>
          <cell r="M15">
            <v>0</v>
          </cell>
          <cell r="N15">
            <v>107.38</v>
          </cell>
          <cell r="O15">
            <v>2104.29</v>
          </cell>
          <cell r="P15">
            <v>194.53</v>
          </cell>
          <cell r="Q15">
            <v>50.47</v>
          </cell>
          <cell r="R15">
            <v>26.91</v>
          </cell>
          <cell r="S15">
            <v>54.2</v>
          </cell>
          <cell r="T15">
            <v>33.159999999999997</v>
          </cell>
          <cell r="U15">
            <v>23.17</v>
          </cell>
          <cell r="V15">
            <v>7.56</v>
          </cell>
          <cell r="W15">
            <v>3.97</v>
          </cell>
          <cell r="X15">
            <v>2</v>
          </cell>
          <cell r="Y15">
            <v>0</v>
          </cell>
          <cell r="Z15">
            <v>4.82</v>
          </cell>
          <cell r="AA15">
            <v>9.4</v>
          </cell>
          <cell r="AB15">
            <v>17.82</v>
          </cell>
          <cell r="AC15">
            <v>0</v>
          </cell>
          <cell r="AD15">
            <v>0</v>
          </cell>
          <cell r="AE15">
            <v>0</v>
          </cell>
          <cell r="AF15">
            <v>30.416666666666668</v>
          </cell>
          <cell r="AJ15" t="str">
            <v>kWhLP</v>
          </cell>
          <cell r="AK15">
            <v>18</v>
          </cell>
        </row>
        <row r="16">
          <cell r="B16" t="str">
            <v>Me32N</v>
          </cell>
          <cell r="C16" t="str">
            <v>Megaflex</v>
          </cell>
          <cell r="D16">
            <v>3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48.4</v>
          </cell>
          <cell r="J16">
            <v>67.2</v>
          </cell>
          <cell r="K16">
            <v>0</v>
          </cell>
          <cell r="L16">
            <v>0</v>
          </cell>
          <cell r="M16">
            <v>0</v>
          </cell>
          <cell r="N16">
            <v>107.38</v>
          </cell>
          <cell r="O16">
            <v>2104.29</v>
          </cell>
          <cell r="P16">
            <v>188.3</v>
          </cell>
          <cell r="Q16">
            <v>48.91</v>
          </cell>
          <cell r="R16">
            <v>26.09</v>
          </cell>
          <cell r="S16">
            <v>52.52</v>
          </cell>
          <cell r="T16">
            <v>32.130000000000003</v>
          </cell>
          <cell r="U16">
            <v>22.47</v>
          </cell>
          <cell r="V16">
            <v>7.56</v>
          </cell>
          <cell r="W16">
            <v>3.97</v>
          </cell>
          <cell r="X16">
            <v>2</v>
          </cell>
          <cell r="Y16">
            <v>0</v>
          </cell>
          <cell r="Z16">
            <v>4.43</v>
          </cell>
          <cell r="AA16">
            <v>8.6300000000000008</v>
          </cell>
          <cell r="AB16">
            <v>16.350000000000001</v>
          </cell>
          <cell r="AC16">
            <v>0</v>
          </cell>
          <cell r="AD16">
            <v>0</v>
          </cell>
          <cell r="AE16">
            <v>0</v>
          </cell>
          <cell r="AF16">
            <v>30.416666666666668</v>
          </cell>
          <cell r="AJ16" t="str">
            <v>kWhLS</v>
          </cell>
          <cell r="AK16">
            <v>19</v>
          </cell>
        </row>
        <row r="17">
          <cell r="B17" t="str">
            <v>Me33N</v>
          </cell>
          <cell r="C17" t="str">
            <v>Megaflex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48.4</v>
          </cell>
          <cell r="J17">
            <v>67.2</v>
          </cell>
          <cell r="K17">
            <v>0</v>
          </cell>
          <cell r="L17">
            <v>0</v>
          </cell>
          <cell r="M17">
            <v>0</v>
          </cell>
          <cell r="N17">
            <v>107.38</v>
          </cell>
          <cell r="O17">
            <v>2104.29</v>
          </cell>
          <cell r="P17">
            <v>181.51</v>
          </cell>
          <cell r="Q17">
            <v>47.16</v>
          </cell>
          <cell r="R17">
            <v>25.22</v>
          </cell>
          <cell r="S17">
            <v>50.67</v>
          </cell>
          <cell r="T17">
            <v>31.05</v>
          </cell>
          <cell r="U17">
            <v>21.71</v>
          </cell>
          <cell r="V17">
            <v>7.56</v>
          </cell>
          <cell r="W17">
            <v>3.97</v>
          </cell>
          <cell r="X17">
            <v>2</v>
          </cell>
          <cell r="Y17">
            <v>0</v>
          </cell>
          <cell r="Z17">
            <v>4.28</v>
          </cell>
          <cell r="AA17">
            <v>8.35</v>
          </cell>
          <cell r="AB17">
            <v>15.85</v>
          </cell>
          <cell r="AC17">
            <v>0</v>
          </cell>
          <cell r="AD17">
            <v>0</v>
          </cell>
          <cell r="AE17">
            <v>0</v>
          </cell>
          <cell r="AF17">
            <v>30.416666666666668</v>
          </cell>
          <cell r="AJ17" t="str">
            <v>kWhLO</v>
          </cell>
          <cell r="AK17">
            <v>20</v>
          </cell>
        </row>
        <row r="18">
          <cell r="B18" t="str">
            <v>Me34N</v>
          </cell>
          <cell r="C18" t="str">
            <v>Megaflex</v>
          </cell>
          <cell r="D18">
            <v>3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48.4</v>
          </cell>
          <cell r="J18">
            <v>67.2</v>
          </cell>
          <cell r="K18">
            <v>0</v>
          </cell>
          <cell r="L18">
            <v>0</v>
          </cell>
          <cell r="M18">
            <v>0</v>
          </cell>
          <cell r="N18">
            <v>107.38</v>
          </cell>
          <cell r="O18">
            <v>2104.29</v>
          </cell>
          <cell r="P18">
            <v>175.18</v>
          </cell>
          <cell r="Q18">
            <v>45.56</v>
          </cell>
          <cell r="R18">
            <v>24.39</v>
          </cell>
          <cell r="S18">
            <v>48.94</v>
          </cell>
          <cell r="T18">
            <v>30.02</v>
          </cell>
          <cell r="U18">
            <v>21.01</v>
          </cell>
          <cell r="V18">
            <v>7.56</v>
          </cell>
          <cell r="W18">
            <v>3.97</v>
          </cell>
          <cell r="X18">
            <v>2</v>
          </cell>
          <cell r="Y18">
            <v>0</v>
          </cell>
          <cell r="Z18">
            <v>5.46</v>
          </cell>
          <cell r="AA18">
            <v>0</v>
          </cell>
          <cell r="AB18">
            <v>14.28</v>
          </cell>
          <cell r="AC18">
            <v>0</v>
          </cell>
          <cell r="AD18">
            <v>0</v>
          </cell>
          <cell r="AE18">
            <v>0</v>
          </cell>
          <cell r="AF18">
            <v>30.416666666666668</v>
          </cell>
          <cell r="AJ18" t="str">
            <v>kvarh</v>
          </cell>
          <cell r="AK18">
            <v>21</v>
          </cell>
        </row>
        <row r="19">
          <cell r="B19" t="str">
            <v>NL01N</v>
          </cell>
          <cell r="C19" t="str">
            <v>Nightsave Large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48.4</v>
          </cell>
          <cell r="J19">
            <v>67.2</v>
          </cell>
          <cell r="K19">
            <v>0</v>
          </cell>
          <cell r="L19">
            <v>0</v>
          </cell>
          <cell r="M19">
            <v>0</v>
          </cell>
          <cell r="N19">
            <v>107.38</v>
          </cell>
          <cell r="O19">
            <v>2104.29</v>
          </cell>
          <cell r="P19">
            <v>41.22</v>
          </cell>
          <cell r="Q19">
            <v>41.22</v>
          </cell>
          <cell r="R19">
            <v>41.22</v>
          </cell>
          <cell r="S19">
            <v>28.34</v>
          </cell>
          <cell r="T19">
            <v>28.34</v>
          </cell>
          <cell r="U19">
            <v>28.34</v>
          </cell>
          <cell r="V19">
            <v>0</v>
          </cell>
          <cell r="W19">
            <v>3.97</v>
          </cell>
          <cell r="X19">
            <v>2</v>
          </cell>
          <cell r="Y19">
            <v>0</v>
          </cell>
          <cell r="Z19">
            <v>4.71</v>
          </cell>
          <cell r="AA19">
            <v>9.4</v>
          </cell>
          <cell r="AB19">
            <v>17.82</v>
          </cell>
          <cell r="AC19">
            <v>0</v>
          </cell>
          <cell r="AD19">
            <v>124.22</v>
          </cell>
          <cell r="AE19">
            <v>17.36</v>
          </cell>
          <cell r="AF19">
            <v>30.416666666666668</v>
          </cell>
          <cell r="AJ19" t="str">
            <v>ERS</v>
          </cell>
          <cell r="AK19">
            <v>22</v>
          </cell>
        </row>
        <row r="20">
          <cell r="B20" t="str">
            <v>NL02N</v>
          </cell>
          <cell r="C20" t="str">
            <v>Nightsave Large</v>
          </cell>
          <cell r="D20">
            <v>0</v>
          </cell>
          <cell r="E20">
            <v>2</v>
          </cell>
          <cell r="F20">
            <v>0</v>
          </cell>
          <cell r="G20">
            <v>0</v>
          </cell>
          <cell r="H20">
            <v>0</v>
          </cell>
          <cell r="I20">
            <v>48.4</v>
          </cell>
          <cell r="J20">
            <v>67.2</v>
          </cell>
          <cell r="K20">
            <v>0</v>
          </cell>
          <cell r="L20">
            <v>0</v>
          </cell>
          <cell r="M20">
            <v>0</v>
          </cell>
          <cell r="N20">
            <v>107.38</v>
          </cell>
          <cell r="O20">
            <v>2104.29</v>
          </cell>
          <cell r="P20">
            <v>39.96</v>
          </cell>
          <cell r="Q20">
            <v>39.96</v>
          </cell>
          <cell r="R20">
            <v>39.96</v>
          </cell>
          <cell r="S20">
            <v>27.49</v>
          </cell>
          <cell r="T20">
            <v>27.49</v>
          </cell>
          <cell r="U20">
            <v>27.49</v>
          </cell>
          <cell r="V20">
            <v>0</v>
          </cell>
          <cell r="W20">
            <v>3.97</v>
          </cell>
          <cell r="X20">
            <v>2</v>
          </cell>
          <cell r="Y20">
            <v>0</v>
          </cell>
          <cell r="Z20">
            <v>4.3</v>
          </cell>
          <cell r="AA20">
            <v>8.6300000000000008</v>
          </cell>
          <cell r="AB20">
            <v>16.350000000000001</v>
          </cell>
          <cell r="AC20">
            <v>0</v>
          </cell>
          <cell r="AD20">
            <v>120.23</v>
          </cell>
          <cell r="AE20">
            <v>16.809999999999999</v>
          </cell>
          <cell r="AF20">
            <v>30.416666666666668</v>
          </cell>
          <cell r="AJ20" t="str">
            <v>EnvLevy</v>
          </cell>
          <cell r="AK20">
            <v>23</v>
          </cell>
        </row>
        <row r="21">
          <cell r="B21" t="str">
            <v>NL03N</v>
          </cell>
          <cell r="C21" t="str">
            <v>Nightsave Large</v>
          </cell>
          <cell r="D21">
            <v>0</v>
          </cell>
          <cell r="E21">
            <v>3</v>
          </cell>
          <cell r="F21">
            <v>0</v>
          </cell>
          <cell r="G21">
            <v>0</v>
          </cell>
          <cell r="H21">
            <v>0</v>
          </cell>
          <cell r="I21">
            <v>48.4</v>
          </cell>
          <cell r="J21">
            <v>67.2</v>
          </cell>
          <cell r="K21">
            <v>0</v>
          </cell>
          <cell r="L21">
            <v>0</v>
          </cell>
          <cell r="M21">
            <v>0</v>
          </cell>
          <cell r="N21">
            <v>107.38</v>
          </cell>
          <cell r="O21">
            <v>2104.29</v>
          </cell>
          <cell r="P21">
            <v>38.549999999999997</v>
          </cell>
          <cell r="Q21">
            <v>38.549999999999997</v>
          </cell>
          <cell r="R21">
            <v>38.549999999999997</v>
          </cell>
          <cell r="S21">
            <v>26.54</v>
          </cell>
          <cell r="T21">
            <v>26.54</v>
          </cell>
          <cell r="U21">
            <v>26.54</v>
          </cell>
          <cell r="V21">
            <v>0</v>
          </cell>
          <cell r="W21">
            <v>3.97</v>
          </cell>
          <cell r="X21">
            <v>2</v>
          </cell>
          <cell r="Y21">
            <v>0</v>
          </cell>
          <cell r="Z21">
            <v>4.1900000000000004</v>
          </cell>
          <cell r="AA21">
            <v>8.35</v>
          </cell>
          <cell r="AB21">
            <v>15.85</v>
          </cell>
          <cell r="AC21">
            <v>0</v>
          </cell>
          <cell r="AD21">
            <v>115.85</v>
          </cell>
          <cell r="AE21">
            <v>16.190000000000001</v>
          </cell>
          <cell r="AF21">
            <v>30.416666666666668</v>
          </cell>
          <cell r="AJ21" t="str">
            <v>Reliab</v>
          </cell>
          <cell r="AK21">
            <v>24</v>
          </cell>
        </row>
        <row r="22">
          <cell r="B22" t="str">
            <v>NL04N</v>
          </cell>
          <cell r="C22" t="str">
            <v>Nightsave Large</v>
          </cell>
          <cell r="D22">
            <v>0</v>
          </cell>
          <cell r="E22">
            <v>4</v>
          </cell>
          <cell r="F22">
            <v>0</v>
          </cell>
          <cell r="G22">
            <v>0</v>
          </cell>
          <cell r="H22">
            <v>0</v>
          </cell>
          <cell r="I22">
            <v>48.4</v>
          </cell>
          <cell r="J22">
            <v>67.2</v>
          </cell>
          <cell r="K22">
            <v>0</v>
          </cell>
          <cell r="L22">
            <v>0</v>
          </cell>
          <cell r="M22">
            <v>0</v>
          </cell>
          <cell r="N22">
            <v>107.38</v>
          </cell>
          <cell r="O22">
            <v>2104.29</v>
          </cell>
          <cell r="P22">
            <v>37.28</v>
          </cell>
          <cell r="Q22">
            <v>37.28</v>
          </cell>
          <cell r="R22">
            <v>37.28</v>
          </cell>
          <cell r="S22">
            <v>25.67</v>
          </cell>
          <cell r="T22">
            <v>25.67</v>
          </cell>
          <cell r="U22">
            <v>25.67</v>
          </cell>
          <cell r="V22">
            <v>0</v>
          </cell>
          <cell r="W22">
            <v>3.97</v>
          </cell>
          <cell r="X22">
            <v>2</v>
          </cell>
          <cell r="Y22">
            <v>0</v>
          </cell>
          <cell r="Z22">
            <v>5.29</v>
          </cell>
          <cell r="AA22">
            <v>0</v>
          </cell>
          <cell r="AB22">
            <v>14.28</v>
          </cell>
          <cell r="AC22">
            <v>0</v>
          </cell>
          <cell r="AD22">
            <v>111.76</v>
          </cell>
          <cell r="AE22">
            <v>15.61</v>
          </cell>
          <cell r="AF22">
            <v>30.416666666666668</v>
          </cell>
          <cell r="AJ22" t="str">
            <v>Tx NAC</v>
          </cell>
          <cell r="AK22">
            <v>25</v>
          </cell>
        </row>
        <row r="23">
          <cell r="B23" t="str">
            <v>NL11N</v>
          </cell>
          <cell r="C23" t="str">
            <v>Nightsave Large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48.4</v>
          </cell>
          <cell r="J23">
            <v>67.2</v>
          </cell>
          <cell r="K23">
            <v>0</v>
          </cell>
          <cell r="L23">
            <v>0</v>
          </cell>
          <cell r="M23">
            <v>0</v>
          </cell>
          <cell r="N23">
            <v>107.38</v>
          </cell>
          <cell r="O23">
            <v>2104.29</v>
          </cell>
          <cell r="P23">
            <v>41.63</v>
          </cell>
          <cell r="Q23">
            <v>41.63</v>
          </cell>
          <cell r="R23">
            <v>41.63</v>
          </cell>
          <cell r="S23">
            <v>28.61</v>
          </cell>
          <cell r="T23">
            <v>28.61</v>
          </cell>
          <cell r="U23">
            <v>28.61</v>
          </cell>
          <cell r="V23">
            <v>0</v>
          </cell>
          <cell r="W23">
            <v>3.97</v>
          </cell>
          <cell r="X23">
            <v>2</v>
          </cell>
          <cell r="Y23">
            <v>0</v>
          </cell>
          <cell r="Z23">
            <v>4.74</v>
          </cell>
          <cell r="AA23">
            <v>9.4</v>
          </cell>
          <cell r="AB23">
            <v>17.82</v>
          </cell>
          <cell r="AC23">
            <v>0</v>
          </cell>
          <cell r="AD23">
            <v>125.5</v>
          </cell>
          <cell r="AE23">
            <v>17.53</v>
          </cell>
          <cell r="AF23">
            <v>30.416666666666668</v>
          </cell>
          <cell r="AJ23" t="str">
            <v>Dx NAC</v>
          </cell>
          <cell r="AK23">
            <v>26</v>
          </cell>
        </row>
        <row r="24">
          <cell r="B24" t="str">
            <v>NL12N</v>
          </cell>
          <cell r="C24" t="str">
            <v>Nightsave Large</v>
          </cell>
          <cell r="D24">
            <v>1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  <cell r="I24">
            <v>48.4</v>
          </cell>
          <cell r="J24">
            <v>67.2</v>
          </cell>
          <cell r="K24">
            <v>0</v>
          </cell>
          <cell r="L24">
            <v>0</v>
          </cell>
          <cell r="M24">
            <v>0</v>
          </cell>
          <cell r="N24">
            <v>107.38</v>
          </cell>
          <cell r="O24">
            <v>2104.29</v>
          </cell>
          <cell r="P24">
            <v>40.35</v>
          </cell>
          <cell r="Q24">
            <v>40.35</v>
          </cell>
          <cell r="R24">
            <v>40.35</v>
          </cell>
          <cell r="S24">
            <v>27.74</v>
          </cell>
          <cell r="T24">
            <v>27.74</v>
          </cell>
          <cell r="U24">
            <v>27.74</v>
          </cell>
          <cell r="V24">
            <v>0</v>
          </cell>
          <cell r="W24">
            <v>3.97</v>
          </cell>
          <cell r="X24">
            <v>2</v>
          </cell>
          <cell r="Y24">
            <v>0</v>
          </cell>
          <cell r="Z24">
            <v>4.34</v>
          </cell>
          <cell r="AA24">
            <v>8.6300000000000008</v>
          </cell>
          <cell r="AB24">
            <v>16.350000000000001</v>
          </cell>
          <cell r="AC24">
            <v>0</v>
          </cell>
          <cell r="AD24">
            <v>121.45</v>
          </cell>
          <cell r="AE24">
            <v>16.96</v>
          </cell>
          <cell r="AF24">
            <v>30.416666666666668</v>
          </cell>
          <cell r="AJ24" t="str">
            <v>Dx NDC</v>
          </cell>
          <cell r="AK24">
            <v>27</v>
          </cell>
        </row>
        <row r="25">
          <cell r="B25" t="str">
            <v>NL13N</v>
          </cell>
          <cell r="C25" t="str">
            <v>Nightsave Large</v>
          </cell>
          <cell r="D25">
            <v>1</v>
          </cell>
          <cell r="E25">
            <v>3</v>
          </cell>
          <cell r="F25">
            <v>0</v>
          </cell>
          <cell r="G25">
            <v>0</v>
          </cell>
          <cell r="H25">
            <v>0</v>
          </cell>
          <cell r="I25">
            <v>48.4</v>
          </cell>
          <cell r="J25">
            <v>67.2</v>
          </cell>
          <cell r="K25">
            <v>0</v>
          </cell>
          <cell r="L25">
            <v>0</v>
          </cell>
          <cell r="M25">
            <v>0</v>
          </cell>
          <cell r="N25">
            <v>107.38</v>
          </cell>
          <cell r="O25">
            <v>2104.29</v>
          </cell>
          <cell r="P25">
            <v>38.92</v>
          </cell>
          <cell r="Q25">
            <v>38.92</v>
          </cell>
          <cell r="R25">
            <v>38.92</v>
          </cell>
          <cell r="S25">
            <v>26.8</v>
          </cell>
          <cell r="T25">
            <v>26.8</v>
          </cell>
          <cell r="U25">
            <v>26.8</v>
          </cell>
          <cell r="V25">
            <v>0</v>
          </cell>
          <cell r="W25">
            <v>3.97</v>
          </cell>
          <cell r="X25">
            <v>2</v>
          </cell>
          <cell r="Y25">
            <v>0</v>
          </cell>
          <cell r="Z25">
            <v>4.22</v>
          </cell>
          <cell r="AA25">
            <v>8.35</v>
          </cell>
          <cell r="AB25">
            <v>15.85</v>
          </cell>
          <cell r="AC25">
            <v>0</v>
          </cell>
          <cell r="AD25">
            <v>117.01</v>
          </cell>
          <cell r="AE25">
            <v>16.350000000000001</v>
          </cell>
          <cell r="AF25">
            <v>30.416666666666668</v>
          </cell>
          <cell r="AJ25" t="str">
            <v>NAC POD</v>
          </cell>
          <cell r="AK25">
            <v>28</v>
          </cell>
        </row>
        <row r="26">
          <cell r="B26" t="str">
            <v>NL14N</v>
          </cell>
          <cell r="C26" t="str">
            <v>Nightsave Large</v>
          </cell>
          <cell r="D26">
            <v>1</v>
          </cell>
          <cell r="E26">
            <v>4</v>
          </cell>
          <cell r="F26">
            <v>0</v>
          </cell>
          <cell r="G26">
            <v>0</v>
          </cell>
          <cell r="H26">
            <v>0</v>
          </cell>
          <cell r="I26">
            <v>48.4</v>
          </cell>
          <cell r="J26">
            <v>67.2</v>
          </cell>
          <cell r="K26">
            <v>0</v>
          </cell>
          <cell r="L26">
            <v>0</v>
          </cell>
          <cell r="M26">
            <v>0</v>
          </cell>
          <cell r="N26">
            <v>107.38</v>
          </cell>
          <cell r="O26">
            <v>2104.29</v>
          </cell>
          <cell r="P26">
            <v>37.61</v>
          </cell>
          <cell r="Q26">
            <v>37.61</v>
          </cell>
          <cell r="R26">
            <v>37.61</v>
          </cell>
          <cell r="S26">
            <v>25.91</v>
          </cell>
          <cell r="T26">
            <v>25.91</v>
          </cell>
          <cell r="U26">
            <v>25.91</v>
          </cell>
          <cell r="V26">
            <v>0</v>
          </cell>
          <cell r="W26">
            <v>3.97</v>
          </cell>
          <cell r="X26">
            <v>2</v>
          </cell>
          <cell r="Y26">
            <v>0</v>
          </cell>
          <cell r="Z26">
            <v>5.35</v>
          </cell>
          <cell r="AA26">
            <v>0</v>
          </cell>
          <cell r="AB26">
            <v>14.28</v>
          </cell>
          <cell r="AC26">
            <v>0</v>
          </cell>
          <cell r="AD26">
            <v>112.89</v>
          </cell>
          <cell r="AE26">
            <v>15.77</v>
          </cell>
          <cell r="AF26">
            <v>30.416666666666668</v>
          </cell>
          <cell r="AJ26" t="str">
            <v>EDC H</v>
          </cell>
          <cell r="AK26">
            <v>29</v>
          </cell>
        </row>
        <row r="27">
          <cell r="B27" t="str">
            <v>NL21N</v>
          </cell>
          <cell r="C27" t="str">
            <v>Nightsave Large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48.4</v>
          </cell>
          <cell r="J27">
            <v>67.2</v>
          </cell>
          <cell r="K27">
            <v>0</v>
          </cell>
          <cell r="L27">
            <v>0</v>
          </cell>
          <cell r="M27">
            <v>0</v>
          </cell>
          <cell r="N27">
            <v>107.38</v>
          </cell>
          <cell r="O27">
            <v>2104.29</v>
          </cell>
          <cell r="P27">
            <v>42.03</v>
          </cell>
          <cell r="Q27">
            <v>42.03</v>
          </cell>
          <cell r="R27">
            <v>42.03</v>
          </cell>
          <cell r="S27">
            <v>28.88</v>
          </cell>
          <cell r="T27">
            <v>28.88</v>
          </cell>
          <cell r="U27">
            <v>28.88</v>
          </cell>
          <cell r="V27">
            <v>0</v>
          </cell>
          <cell r="W27">
            <v>3.97</v>
          </cell>
          <cell r="X27">
            <v>2</v>
          </cell>
          <cell r="Y27">
            <v>0</v>
          </cell>
          <cell r="Z27">
            <v>4.8</v>
          </cell>
          <cell r="AA27">
            <v>9.4</v>
          </cell>
          <cell r="AB27">
            <v>17.82</v>
          </cell>
          <cell r="AC27">
            <v>0</v>
          </cell>
          <cell r="AD27">
            <v>126.78</v>
          </cell>
          <cell r="AE27">
            <v>17.71</v>
          </cell>
          <cell r="AF27">
            <v>30.416666666666668</v>
          </cell>
          <cell r="AJ27" t="str">
            <v>EDC L</v>
          </cell>
          <cell r="AK27">
            <v>30</v>
          </cell>
        </row>
        <row r="28">
          <cell r="B28" t="str">
            <v>NL22N</v>
          </cell>
          <cell r="C28" t="str">
            <v>Nightsave Large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48.4</v>
          </cell>
          <cell r="J28">
            <v>67.2</v>
          </cell>
          <cell r="K28">
            <v>0</v>
          </cell>
          <cell r="L28">
            <v>0</v>
          </cell>
          <cell r="M28">
            <v>0</v>
          </cell>
          <cell r="N28">
            <v>107.38</v>
          </cell>
          <cell r="O28">
            <v>2104.29</v>
          </cell>
          <cell r="P28">
            <v>40.72</v>
          </cell>
          <cell r="Q28">
            <v>40.72</v>
          </cell>
          <cell r="R28">
            <v>40.72</v>
          </cell>
          <cell r="S28">
            <v>27.99</v>
          </cell>
          <cell r="T28">
            <v>27.99</v>
          </cell>
          <cell r="U28">
            <v>27.99</v>
          </cell>
          <cell r="V28">
            <v>0</v>
          </cell>
          <cell r="W28">
            <v>3.97</v>
          </cell>
          <cell r="X28">
            <v>2</v>
          </cell>
          <cell r="Y28">
            <v>0</v>
          </cell>
          <cell r="Z28">
            <v>4.38</v>
          </cell>
          <cell r="AA28">
            <v>8.6300000000000008</v>
          </cell>
          <cell r="AB28">
            <v>16.350000000000001</v>
          </cell>
          <cell r="AC28">
            <v>0</v>
          </cell>
          <cell r="AD28">
            <v>122.67</v>
          </cell>
          <cell r="AE28">
            <v>17.14</v>
          </cell>
          <cell r="AF28">
            <v>30.416666666666668</v>
          </cell>
          <cell r="AJ28" t="str">
            <v>Days</v>
          </cell>
          <cell r="AK28">
            <v>31</v>
          </cell>
        </row>
        <row r="29">
          <cell r="B29" t="str">
            <v>NL23N</v>
          </cell>
          <cell r="C29" t="str">
            <v>Nightsave Large</v>
          </cell>
          <cell r="D29">
            <v>2</v>
          </cell>
          <cell r="E29">
            <v>3</v>
          </cell>
          <cell r="F29">
            <v>0</v>
          </cell>
          <cell r="G29">
            <v>0</v>
          </cell>
          <cell r="H29">
            <v>0</v>
          </cell>
          <cell r="I29">
            <v>48.4</v>
          </cell>
          <cell r="J29">
            <v>67.2</v>
          </cell>
          <cell r="K29">
            <v>0</v>
          </cell>
          <cell r="L29">
            <v>0</v>
          </cell>
          <cell r="M29">
            <v>0</v>
          </cell>
          <cell r="N29">
            <v>107.38</v>
          </cell>
          <cell r="O29">
            <v>2104.29</v>
          </cell>
          <cell r="P29">
            <v>39.29</v>
          </cell>
          <cell r="Q29">
            <v>39.29</v>
          </cell>
          <cell r="R29">
            <v>39.29</v>
          </cell>
          <cell r="S29">
            <v>27.04</v>
          </cell>
          <cell r="T29">
            <v>27.04</v>
          </cell>
          <cell r="U29">
            <v>27.04</v>
          </cell>
          <cell r="V29">
            <v>0</v>
          </cell>
          <cell r="W29">
            <v>3.97</v>
          </cell>
          <cell r="X29">
            <v>2</v>
          </cell>
          <cell r="Y29">
            <v>0</v>
          </cell>
          <cell r="Z29">
            <v>4.26</v>
          </cell>
          <cell r="AA29">
            <v>8.35</v>
          </cell>
          <cell r="AB29">
            <v>15.85</v>
          </cell>
          <cell r="AC29">
            <v>0</v>
          </cell>
          <cell r="AD29">
            <v>118.18</v>
          </cell>
          <cell r="AE29">
            <v>16.510000000000002</v>
          </cell>
          <cell r="AF29">
            <v>30.416666666666668</v>
          </cell>
        </row>
        <row r="30">
          <cell r="B30" t="str">
            <v>NL24N</v>
          </cell>
          <cell r="C30" t="str">
            <v>Nightsave Large</v>
          </cell>
          <cell r="D30">
            <v>2</v>
          </cell>
          <cell r="E30">
            <v>4</v>
          </cell>
          <cell r="F30">
            <v>0</v>
          </cell>
          <cell r="G30">
            <v>0</v>
          </cell>
          <cell r="H30">
            <v>0</v>
          </cell>
          <cell r="I30">
            <v>48.4</v>
          </cell>
          <cell r="J30">
            <v>67.2</v>
          </cell>
          <cell r="K30">
            <v>0</v>
          </cell>
          <cell r="L30">
            <v>0</v>
          </cell>
          <cell r="M30">
            <v>0</v>
          </cell>
          <cell r="N30">
            <v>107.38</v>
          </cell>
          <cell r="O30">
            <v>2104.29</v>
          </cell>
          <cell r="P30">
            <v>37.979999999999997</v>
          </cell>
          <cell r="Q30">
            <v>37.979999999999997</v>
          </cell>
          <cell r="R30">
            <v>37.979999999999997</v>
          </cell>
          <cell r="S30">
            <v>26.16</v>
          </cell>
          <cell r="T30">
            <v>26.16</v>
          </cell>
          <cell r="U30">
            <v>26.16</v>
          </cell>
          <cell r="V30">
            <v>0</v>
          </cell>
          <cell r="W30">
            <v>3.97</v>
          </cell>
          <cell r="X30">
            <v>2</v>
          </cell>
          <cell r="Y30">
            <v>0</v>
          </cell>
          <cell r="Z30">
            <v>5.42</v>
          </cell>
          <cell r="AA30">
            <v>0</v>
          </cell>
          <cell r="AB30">
            <v>14.28</v>
          </cell>
          <cell r="AC30">
            <v>0</v>
          </cell>
          <cell r="AD30">
            <v>114.03</v>
          </cell>
          <cell r="AE30">
            <v>15.92</v>
          </cell>
          <cell r="AF30">
            <v>30.416666666666668</v>
          </cell>
        </row>
        <row r="31">
          <cell r="B31" t="str">
            <v>NL31N</v>
          </cell>
          <cell r="C31" t="str">
            <v>Nightsave Large</v>
          </cell>
          <cell r="D31">
            <v>3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48.4</v>
          </cell>
          <cell r="J31">
            <v>67.2</v>
          </cell>
          <cell r="K31">
            <v>0</v>
          </cell>
          <cell r="L31">
            <v>0</v>
          </cell>
          <cell r="M31">
            <v>0</v>
          </cell>
          <cell r="N31">
            <v>107.38</v>
          </cell>
          <cell r="O31">
            <v>2104.29</v>
          </cell>
          <cell r="P31">
            <v>42.43</v>
          </cell>
          <cell r="Q31">
            <v>42.43</v>
          </cell>
          <cell r="R31">
            <v>42.43</v>
          </cell>
          <cell r="S31">
            <v>29.14</v>
          </cell>
          <cell r="T31">
            <v>29.14</v>
          </cell>
          <cell r="U31">
            <v>29.14</v>
          </cell>
          <cell r="V31">
            <v>0</v>
          </cell>
          <cell r="W31">
            <v>3.97</v>
          </cell>
          <cell r="X31">
            <v>2</v>
          </cell>
          <cell r="Y31">
            <v>0</v>
          </cell>
          <cell r="Z31">
            <v>4.82</v>
          </cell>
          <cell r="AA31">
            <v>9.4</v>
          </cell>
          <cell r="AB31">
            <v>17.82</v>
          </cell>
          <cell r="AC31">
            <v>0</v>
          </cell>
          <cell r="AD31">
            <v>128.02000000000001</v>
          </cell>
          <cell r="AE31">
            <v>17.89</v>
          </cell>
          <cell r="AF31">
            <v>30.416666666666668</v>
          </cell>
        </row>
        <row r="32">
          <cell r="B32" t="str">
            <v>NL32N</v>
          </cell>
          <cell r="C32" t="str">
            <v>Nightsave Large</v>
          </cell>
          <cell r="D32">
            <v>3</v>
          </cell>
          <cell r="E32">
            <v>2</v>
          </cell>
          <cell r="F32">
            <v>0</v>
          </cell>
          <cell r="G32">
            <v>0</v>
          </cell>
          <cell r="H32">
            <v>0</v>
          </cell>
          <cell r="I32">
            <v>48.4</v>
          </cell>
          <cell r="J32">
            <v>67.2</v>
          </cell>
          <cell r="K32">
            <v>0</v>
          </cell>
          <cell r="L32">
            <v>0</v>
          </cell>
          <cell r="M32">
            <v>0</v>
          </cell>
          <cell r="N32">
            <v>107.38</v>
          </cell>
          <cell r="O32">
            <v>2104.29</v>
          </cell>
          <cell r="P32">
            <v>41.1</v>
          </cell>
          <cell r="Q32">
            <v>41.1</v>
          </cell>
          <cell r="R32">
            <v>41.1</v>
          </cell>
          <cell r="S32">
            <v>28.26</v>
          </cell>
          <cell r="T32">
            <v>28.26</v>
          </cell>
          <cell r="U32">
            <v>28.26</v>
          </cell>
          <cell r="V32">
            <v>0</v>
          </cell>
          <cell r="W32">
            <v>3.97</v>
          </cell>
          <cell r="X32">
            <v>2</v>
          </cell>
          <cell r="Y32">
            <v>0</v>
          </cell>
          <cell r="Z32">
            <v>4.43</v>
          </cell>
          <cell r="AA32">
            <v>8.6300000000000008</v>
          </cell>
          <cell r="AB32">
            <v>16.350000000000001</v>
          </cell>
          <cell r="AC32">
            <v>0</v>
          </cell>
          <cell r="AD32">
            <v>123.9</v>
          </cell>
          <cell r="AE32">
            <v>17.3</v>
          </cell>
          <cell r="AF32">
            <v>30.416666666666668</v>
          </cell>
        </row>
        <row r="33">
          <cell r="B33" t="str">
            <v>NL33N</v>
          </cell>
          <cell r="C33" t="str">
            <v>Nightsave Large</v>
          </cell>
          <cell r="D33">
            <v>3</v>
          </cell>
          <cell r="E33">
            <v>3</v>
          </cell>
          <cell r="F33">
            <v>0</v>
          </cell>
          <cell r="G33">
            <v>0</v>
          </cell>
          <cell r="H33">
            <v>0</v>
          </cell>
          <cell r="I33">
            <v>48.4</v>
          </cell>
          <cell r="J33">
            <v>67.2</v>
          </cell>
          <cell r="K33">
            <v>0</v>
          </cell>
          <cell r="L33">
            <v>0</v>
          </cell>
          <cell r="M33">
            <v>0</v>
          </cell>
          <cell r="N33">
            <v>107.38</v>
          </cell>
          <cell r="O33">
            <v>2104.29</v>
          </cell>
          <cell r="P33">
            <v>39.68</v>
          </cell>
          <cell r="Q33">
            <v>39.68</v>
          </cell>
          <cell r="R33">
            <v>39.68</v>
          </cell>
          <cell r="S33">
            <v>27.29</v>
          </cell>
          <cell r="T33">
            <v>27.29</v>
          </cell>
          <cell r="U33">
            <v>27.29</v>
          </cell>
          <cell r="V33">
            <v>0</v>
          </cell>
          <cell r="W33">
            <v>3.97</v>
          </cell>
          <cell r="X33">
            <v>2</v>
          </cell>
          <cell r="Y33">
            <v>0</v>
          </cell>
          <cell r="Z33">
            <v>4.28</v>
          </cell>
          <cell r="AA33">
            <v>8.35</v>
          </cell>
          <cell r="AB33">
            <v>15.85</v>
          </cell>
          <cell r="AC33">
            <v>0</v>
          </cell>
          <cell r="AD33">
            <v>119.38</v>
          </cell>
          <cell r="AE33">
            <v>16.68</v>
          </cell>
          <cell r="AF33">
            <v>30.416666666666668</v>
          </cell>
        </row>
        <row r="34">
          <cell r="B34" t="str">
            <v>NL34N</v>
          </cell>
          <cell r="C34" t="str">
            <v>Nightsave Large</v>
          </cell>
          <cell r="D34">
            <v>3</v>
          </cell>
          <cell r="E34">
            <v>4</v>
          </cell>
          <cell r="F34">
            <v>0</v>
          </cell>
          <cell r="G34">
            <v>0</v>
          </cell>
          <cell r="H34">
            <v>0</v>
          </cell>
          <cell r="I34">
            <v>48.4</v>
          </cell>
          <cell r="J34">
            <v>67.2</v>
          </cell>
          <cell r="K34">
            <v>0</v>
          </cell>
          <cell r="L34">
            <v>0</v>
          </cell>
          <cell r="M34">
            <v>0</v>
          </cell>
          <cell r="N34">
            <v>107.38</v>
          </cell>
          <cell r="O34">
            <v>2104.29</v>
          </cell>
          <cell r="P34">
            <v>38.340000000000003</v>
          </cell>
          <cell r="Q34">
            <v>38.340000000000003</v>
          </cell>
          <cell r="R34">
            <v>38.340000000000003</v>
          </cell>
          <cell r="S34">
            <v>26.39</v>
          </cell>
          <cell r="T34">
            <v>26.39</v>
          </cell>
          <cell r="U34">
            <v>26.39</v>
          </cell>
          <cell r="V34">
            <v>0</v>
          </cell>
          <cell r="W34">
            <v>3.97</v>
          </cell>
          <cell r="X34">
            <v>2</v>
          </cell>
          <cell r="Y34">
            <v>0</v>
          </cell>
          <cell r="Z34">
            <v>5.46</v>
          </cell>
          <cell r="AA34">
            <v>0</v>
          </cell>
          <cell r="AB34">
            <v>14.28</v>
          </cell>
          <cell r="AC34">
            <v>0</v>
          </cell>
          <cell r="AD34">
            <v>115.18</v>
          </cell>
          <cell r="AE34">
            <v>16.079999999999998</v>
          </cell>
          <cell r="AF34">
            <v>30.416666666666668</v>
          </cell>
        </row>
        <row r="35">
          <cell r="B35" t="str">
            <v>Mi01N</v>
          </cell>
          <cell r="C35" t="str">
            <v>Miniflex</v>
          </cell>
          <cell r="D35">
            <v>0</v>
          </cell>
          <cell r="E35">
            <v>1</v>
          </cell>
          <cell r="F35">
            <v>1.68</v>
          </cell>
          <cell r="G35">
            <v>9.7799999999999994</v>
          </cell>
          <cell r="H35">
            <v>19.440000000000001</v>
          </cell>
          <cell r="I35">
            <v>48.4</v>
          </cell>
          <cell r="J35">
            <v>67.2</v>
          </cell>
          <cell r="K35">
            <v>7.64</v>
          </cell>
          <cell r="L35">
            <v>34.9</v>
          </cell>
          <cell r="M35">
            <v>107.38</v>
          </cell>
          <cell r="N35">
            <v>107.38</v>
          </cell>
          <cell r="O35">
            <v>2104.29</v>
          </cell>
          <cell r="P35">
            <v>197.17</v>
          </cell>
          <cell r="Q35">
            <v>57.35</v>
          </cell>
          <cell r="R35">
            <v>26.17</v>
          </cell>
          <cell r="S35">
            <v>60.99</v>
          </cell>
          <cell r="T35">
            <v>40.56</v>
          </cell>
          <cell r="U35">
            <v>22.54</v>
          </cell>
          <cell r="V35">
            <v>3.3</v>
          </cell>
          <cell r="W35">
            <v>3.97</v>
          </cell>
          <cell r="X35">
            <v>2</v>
          </cell>
          <cell r="Y35">
            <v>0</v>
          </cell>
          <cell r="Z35">
            <v>14.11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30.416666666666668</v>
          </cell>
        </row>
        <row r="36">
          <cell r="B36" t="str">
            <v>Mi02N</v>
          </cell>
          <cell r="C36" t="str">
            <v>Miniflex</v>
          </cell>
          <cell r="D36">
            <v>0</v>
          </cell>
          <cell r="E36">
            <v>2</v>
          </cell>
          <cell r="F36">
            <v>1.68</v>
          </cell>
          <cell r="G36">
            <v>9.7799999999999994</v>
          </cell>
          <cell r="H36">
            <v>19.440000000000001</v>
          </cell>
          <cell r="I36">
            <v>48.4</v>
          </cell>
          <cell r="J36">
            <v>67.2</v>
          </cell>
          <cell r="K36">
            <v>7.64</v>
          </cell>
          <cell r="L36">
            <v>34.9</v>
          </cell>
          <cell r="M36">
            <v>107.38</v>
          </cell>
          <cell r="N36">
            <v>107.38</v>
          </cell>
          <cell r="O36">
            <v>2104.29</v>
          </cell>
          <cell r="P36">
            <v>190.44</v>
          </cell>
          <cell r="Q36">
            <v>55.15</v>
          </cell>
          <cell r="R36">
            <v>25.39</v>
          </cell>
          <cell r="S36">
            <v>58.68</v>
          </cell>
          <cell r="T36">
            <v>38.880000000000003</v>
          </cell>
          <cell r="U36">
            <v>21.87</v>
          </cell>
          <cell r="V36">
            <v>3.3</v>
          </cell>
          <cell r="W36">
            <v>3.97</v>
          </cell>
          <cell r="X36">
            <v>2</v>
          </cell>
          <cell r="Y36">
            <v>0</v>
          </cell>
          <cell r="Z36">
            <v>12.93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30.416666666666668</v>
          </cell>
        </row>
        <row r="37">
          <cell r="B37" t="str">
            <v>Mi03N</v>
          </cell>
          <cell r="C37" t="str">
            <v>Miniflex</v>
          </cell>
          <cell r="D37">
            <v>0</v>
          </cell>
          <cell r="E37">
            <v>3</v>
          </cell>
          <cell r="F37">
            <v>1.68</v>
          </cell>
          <cell r="G37">
            <v>9.7799999999999994</v>
          </cell>
          <cell r="H37">
            <v>19.440000000000001</v>
          </cell>
          <cell r="I37">
            <v>48.4</v>
          </cell>
          <cell r="J37">
            <v>67.2</v>
          </cell>
          <cell r="K37">
            <v>7.64</v>
          </cell>
          <cell r="L37">
            <v>34.9</v>
          </cell>
          <cell r="M37">
            <v>107.38</v>
          </cell>
          <cell r="N37">
            <v>107.38</v>
          </cell>
          <cell r="O37">
            <v>2104.29</v>
          </cell>
          <cell r="P37">
            <v>183.6</v>
          </cell>
          <cell r="Q37">
            <v>53.23</v>
          </cell>
          <cell r="R37">
            <v>24.54</v>
          </cell>
          <cell r="S37">
            <v>56.62</v>
          </cell>
          <cell r="T37">
            <v>37.590000000000003</v>
          </cell>
          <cell r="U37">
            <v>21.15</v>
          </cell>
          <cell r="V37">
            <v>3.3</v>
          </cell>
          <cell r="W37">
            <v>3.97</v>
          </cell>
          <cell r="X37">
            <v>2</v>
          </cell>
          <cell r="Y37">
            <v>0</v>
          </cell>
          <cell r="Z37">
            <v>12.54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30.416666666666668</v>
          </cell>
        </row>
        <row r="38">
          <cell r="B38" t="str">
            <v>Mi04N</v>
          </cell>
          <cell r="C38" t="str">
            <v>Miniflex</v>
          </cell>
          <cell r="D38">
            <v>0</v>
          </cell>
          <cell r="E38">
            <v>4</v>
          </cell>
          <cell r="F38">
            <v>1.68</v>
          </cell>
          <cell r="G38">
            <v>9.7799999999999994</v>
          </cell>
          <cell r="H38">
            <v>19.440000000000001</v>
          </cell>
          <cell r="I38">
            <v>48.4</v>
          </cell>
          <cell r="J38">
            <v>67.2</v>
          </cell>
          <cell r="K38">
            <v>7.64</v>
          </cell>
          <cell r="L38">
            <v>34.9</v>
          </cell>
          <cell r="M38">
            <v>107.38</v>
          </cell>
          <cell r="N38">
            <v>107.38</v>
          </cell>
          <cell r="O38">
            <v>2104.29</v>
          </cell>
          <cell r="P38">
            <v>176.72</v>
          </cell>
          <cell r="Q38">
            <v>50.95</v>
          </cell>
          <cell r="R38">
            <v>23.73</v>
          </cell>
          <cell r="S38">
            <v>54.21</v>
          </cell>
          <cell r="T38">
            <v>35.840000000000003</v>
          </cell>
          <cell r="U38">
            <v>20.47</v>
          </cell>
          <cell r="V38">
            <v>3.3</v>
          </cell>
          <cell r="W38">
            <v>3.97</v>
          </cell>
          <cell r="X38">
            <v>2</v>
          </cell>
          <cell r="Y38">
            <v>0</v>
          </cell>
          <cell r="Z38">
            <v>5.29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30.416666666666668</v>
          </cell>
        </row>
        <row r="39">
          <cell r="B39" t="str">
            <v>Mi11N</v>
          </cell>
          <cell r="C39" t="str">
            <v>Miniflex</v>
          </cell>
          <cell r="D39">
            <v>1</v>
          </cell>
          <cell r="E39">
            <v>1</v>
          </cell>
          <cell r="F39">
            <v>1.68</v>
          </cell>
          <cell r="G39">
            <v>9.7799999999999994</v>
          </cell>
          <cell r="H39">
            <v>19.440000000000001</v>
          </cell>
          <cell r="I39">
            <v>48.4</v>
          </cell>
          <cell r="J39">
            <v>67.2</v>
          </cell>
          <cell r="K39">
            <v>7.64</v>
          </cell>
          <cell r="L39">
            <v>34.9</v>
          </cell>
          <cell r="M39">
            <v>107.38</v>
          </cell>
          <cell r="N39">
            <v>107.38</v>
          </cell>
          <cell r="O39">
            <v>2104.29</v>
          </cell>
          <cell r="P39">
            <v>199.04</v>
          </cell>
          <cell r="Q39">
            <v>57.81</v>
          </cell>
          <cell r="R39">
            <v>26.44</v>
          </cell>
          <cell r="S39">
            <v>61.52</v>
          </cell>
          <cell r="T39">
            <v>40.83</v>
          </cell>
          <cell r="U39">
            <v>22.75</v>
          </cell>
          <cell r="V39">
            <v>3.3</v>
          </cell>
          <cell r="W39">
            <v>3.97</v>
          </cell>
          <cell r="X39">
            <v>2</v>
          </cell>
          <cell r="Y39">
            <v>0</v>
          </cell>
          <cell r="Z39">
            <v>14.14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30.416666666666668</v>
          </cell>
        </row>
        <row r="40">
          <cell r="B40" t="str">
            <v>Mi12N</v>
          </cell>
          <cell r="C40" t="str">
            <v>Miniflex</v>
          </cell>
          <cell r="D40">
            <v>1</v>
          </cell>
          <cell r="E40">
            <v>2</v>
          </cell>
          <cell r="F40">
            <v>1.68</v>
          </cell>
          <cell r="G40">
            <v>9.7799999999999994</v>
          </cell>
          <cell r="H40">
            <v>19.440000000000001</v>
          </cell>
          <cell r="I40">
            <v>48.4</v>
          </cell>
          <cell r="J40">
            <v>67.2</v>
          </cell>
          <cell r="K40">
            <v>7.64</v>
          </cell>
          <cell r="L40">
            <v>34.9</v>
          </cell>
          <cell r="M40">
            <v>107.38</v>
          </cell>
          <cell r="N40">
            <v>107.38</v>
          </cell>
          <cell r="O40">
            <v>2104.29</v>
          </cell>
          <cell r="P40">
            <v>192.26</v>
          </cell>
          <cell r="Q40">
            <v>55.59</v>
          </cell>
          <cell r="R40">
            <v>25.63</v>
          </cell>
          <cell r="S40">
            <v>59.16</v>
          </cell>
          <cell r="T40">
            <v>39.19</v>
          </cell>
          <cell r="U40">
            <v>22.07</v>
          </cell>
          <cell r="V40">
            <v>3.3</v>
          </cell>
          <cell r="W40">
            <v>3.97</v>
          </cell>
          <cell r="X40">
            <v>2</v>
          </cell>
          <cell r="Y40">
            <v>0</v>
          </cell>
          <cell r="Z40">
            <v>12.97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30.416666666666668</v>
          </cell>
        </row>
        <row r="41">
          <cell r="B41" t="str">
            <v>Mi13N</v>
          </cell>
          <cell r="C41" t="str">
            <v>Miniflex</v>
          </cell>
          <cell r="D41">
            <v>1</v>
          </cell>
          <cell r="E41">
            <v>3</v>
          </cell>
          <cell r="F41">
            <v>1.68</v>
          </cell>
          <cell r="G41">
            <v>9.7799999999999994</v>
          </cell>
          <cell r="H41">
            <v>19.440000000000001</v>
          </cell>
          <cell r="I41">
            <v>48.4</v>
          </cell>
          <cell r="J41">
            <v>67.2</v>
          </cell>
          <cell r="K41">
            <v>7.64</v>
          </cell>
          <cell r="L41">
            <v>34.9</v>
          </cell>
          <cell r="M41">
            <v>107.38</v>
          </cell>
          <cell r="N41">
            <v>107.38</v>
          </cell>
          <cell r="O41">
            <v>2104.29</v>
          </cell>
          <cell r="P41">
            <v>185.32</v>
          </cell>
          <cell r="Q41">
            <v>53.66</v>
          </cell>
          <cell r="R41">
            <v>24.77</v>
          </cell>
          <cell r="S41">
            <v>57.1</v>
          </cell>
          <cell r="T41">
            <v>37.86</v>
          </cell>
          <cell r="U41">
            <v>21.33</v>
          </cell>
          <cell r="V41">
            <v>3.3</v>
          </cell>
          <cell r="W41">
            <v>3.97</v>
          </cell>
          <cell r="X41">
            <v>2</v>
          </cell>
          <cell r="Y41">
            <v>0</v>
          </cell>
          <cell r="Z41">
            <v>12.57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30.416666666666668</v>
          </cell>
        </row>
        <row r="42">
          <cell r="B42" t="str">
            <v>Mi14N</v>
          </cell>
          <cell r="C42" t="str">
            <v>Miniflex</v>
          </cell>
          <cell r="D42">
            <v>1</v>
          </cell>
          <cell r="E42">
            <v>4</v>
          </cell>
          <cell r="F42">
            <v>1.68</v>
          </cell>
          <cell r="G42">
            <v>9.7799999999999994</v>
          </cell>
          <cell r="H42">
            <v>19.440000000000001</v>
          </cell>
          <cell r="I42">
            <v>48.4</v>
          </cell>
          <cell r="J42">
            <v>67.2</v>
          </cell>
          <cell r="K42">
            <v>7.64</v>
          </cell>
          <cell r="L42">
            <v>34.9</v>
          </cell>
          <cell r="M42">
            <v>107.38</v>
          </cell>
          <cell r="N42">
            <v>107.38</v>
          </cell>
          <cell r="O42">
            <v>2104.29</v>
          </cell>
          <cell r="P42">
            <v>178.41</v>
          </cell>
          <cell r="Q42">
            <v>51.36</v>
          </cell>
          <cell r="R42">
            <v>23.95</v>
          </cell>
          <cell r="S42">
            <v>54.66</v>
          </cell>
          <cell r="T42">
            <v>36.1</v>
          </cell>
          <cell r="U42">
            <v>20.64</v>
          </cell>
          <cell r="V42">
            <v>3.3</v>
          </cell>
          <cell r="W42">
            <v>3.97</v>
          </cell>
          <cell r="X42">
            <v>2</v>
          </cell>
          <cell r="Y42">
            <v>0</v>
          </cell>
          <cell r="Z42">
            <v>5.35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30.416666666666668</v>
          </cell>
        </row>
        <row r="43">
          <cell r="B43" t="str">
            <v>Mi21N</v>
          </cell>
          <cell r="C43" t="str">
            <v>Miniflex</v>
          </cell>
          <cell r="D43">
            <v>2</v>
          </cell>
          <cell r="E43">
            <v>1</v>
          </cell>
          <cell r="F43">
            <v>1.68</v>
          </cell>
          <cell r="G43">
            <v>9.7799999999999994</v>
          </cell>
          <cell r="H43">
            <v>19.440000000000001</v>
          </cell>
          <cell r="I43">
            <v>48.4</v>
          </cell>
          <cell r="J43">
            <v>67.2</v>
          </cell>
          <cell r="K43">
            <v>7.64</v>
          </cell>
          <cell r="L43">
            <v>34.9</v>
          </cell>
          <cell r="M43">
            <v>107.38</v>
          </cell>
          <cell r="N43">
            <v>107.38</v>
          </cell>
          <cell r="O43">
            <v>2104.29</v>
          </cell>
          <cell r="P43">
            <v>200.9</v>
          </cell>
          <cell r="Q43">
            <v>58.3</v>
          </cell>
          <cell r="R43">
            <v>26.63</v>
          </cell>
          <cell r="S43">
            <v>62</v>
          </cell>
          <cell r="T43">
            <v>41.14</v>
          </cell>
          <cell r="U43">
            <v>22.93</v>
          </cell>
          <cell r="V43">
            <v>3.3</v>
          </cell>
          <cell r="W43">
            <v>3.97</v>
          </cell>
          <cell r="X43">
            <v>2</v>
          </cell>
          <cell r="Y43">
            <v>0</v>
          </cell>
          <cell r="Z43">
            <v>14.2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30.416666666666668</v>
          </cell>
        </row>
        <row r="44">
          <cell r="B44" t="str">
            <v>Mi22N</v>
          </cell>
          <cell r="C44" t="str">
            <v>Miniflex</v>
          </cell>
          <cell r="D44">
            <v>2</v>
          </cell>
          <cell r="E44">
            <v>2</v>
          </cell>
          <cell r="F44">
            <v>1.68</v>
          </cell>
          <cell r="G44">
            <v>9.7799999999999994</v>
          </cell>
          <cell r="H44">
            <v>19.440000000000001</v>
          </cell>
          <cell r="I44">
            <v>48.4</v>
          </cell>
          <cell r="J44">
            <v>67.2</v>
          </cell>
          <cell r="K44">
            <v>7.64</v>
          </cell>
          <cell r="L44">
            <v>34.9</v>
          </cell>
          <cell r="M44">
            <v>107.38</v>
          </cell>
          <cell r="N44">
            <v>107.38</v>
          </cell>
          <cell r="O44">
            <v>2104.29</v>
          </cell>
          <cell r="P44">
            <v>194.07</v>
          </cell>
          <cell r="Q44">
            <v>56.04</v>
          </cell>
          <cell r="R44">
            <v>25.85</v>
          </cell>
          <cell r="S44">
            <v>59.65</v>
          </cell>
          <cell r="T44">
            <v>39.46</v>
          </cell>
          <cell r="U44">
            <v>22.25</v>
          </cell>
          <cell r="V44">
            <v>3.3</v>
          </cell>
          <cell r="W44">
            <v>3.97</v>
          </cell>
          <cell r="X44">
            <v>2</v>
          </cell>
          <cell r="Y44">
            <v>0</v>
          </cell>
          <cell r="Z44">
            <v>13.010000000000002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30.416666666666668</v>
          </cell>
        </row>
        <row r="45">
          <cell r="B45" t="str">
            <v>Mi23N</v>
          </cell>
          <cell r="C45" t="str">
            <v>Miniflex</v>
          </cell>
          <cell r="D45">
            <v>2</v>
          </cell>
          <cell r="E45">
            <v>3</v>
          </cell>
          <cell r="F45">
            <v>1.68</v>
          </cell>
          <cell r="G45">
            <v>9.7799999999999994</v>
          </cell>
          <cell r="H45">
            <v>19.440000000000001</v>
          </cell>
          <cell r="I45">
            <v>48.4</v>
          </cell>
          <cell r="J45">
            <v>67.2</v>
          </cell>
          <cell r="K45">
            <v>7.64</v>
          </cell>
          <cell r="L45">
            <v>34.9</v>
          </cell>
          <cell r="M45">
            <v>107.38</v>
          </cell>
          <cell r="N45">
            <v>107.38</v>
          </cell>
          <cell r="O45">
            <v>2104.29</v>
          </cell>
          <cell r="P45">
            <v>187.08</v>
          </cell>
          <cell r="Q45">
            <v>54.1</v>
          </cell>
          <cell r="R45">
            <v>24.95</v>
          </cell>
          <cell r="S45">
            <v>57.57</v>
          </cell>
          <cell r="T45">
            <v>38.090000000000003</v>
          </cell>
          <cell r="U45">
            <v>21.48</v>
          </cell>
          <cell r="V45">
            <v>3.3</v>
          </cell>
          <cell r="W45">
            <v>3.97</v>
          </cell>
          <cell r="X45">
            <v>2</v>
          </cell>
          <cell r="Y45">
            <v>0</v>
          </cell>
          <cell r="Z45">
            <v>12.61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30.416666666666668</v>
          </cell>
        </row>
        <row r="46">
          <cell r="B46" t="str">
            <v>Mi24N</v>
          </cell>
          <cell r="C46" t="str">
            <v>Miniflex</v>
          </cell>
          <cell r="D46">
            <v>2</v>
          </cell>
          <cell r="E46">
            <v>4</v>
          </cell>
          <cell r="F46">
            <v>1.68</v>
          </cell>
          <cell r="G46">
            <v>9.7799999999999994</v>
          </cell>
          <cell r="H46">
            <v>19.440000000000001</v>
          </cell>
          <cell r="I46">
            <v>48.4</v>
          </cell>
          <cell r="J46">
            <v>67.2</v>
          </cell>
          <cell r="K46">
            <v>7.64</v>
          </cell>
          <cell r="L46">
            <v>34.9</v>
          </cell>
          <cell r="M46">
            <v>107.38</v>
          </cell>
          <cell r="N46">
            <v>107.38</v>
          </cell>
          <cell r="O46">
            <v>2104.29</v>
          </cell>
          <cell r="P46">
            <v>180.07</v>
          </cell>
          <cell r="Q46">
            <v>51.76</v>
          </cell>
          <cell r="R46">
            <v>24.15</v>
          </cell>
          <cell r="S46">
            <v>55.13</v>
          </cell>
          <cell r="T46">
            <v>36.369999999999997</v>
          </cell>
          <cell r="U46">
            <v>20.8</v>
          </cell>
          <cell r="V46">
            <v>3.3</v>
          </cell>
          <cell r="W46">
            <v>3.97</v>
          </cell>
          <cell r="X46">
            <v>2</v>
          </cell>
          <cell r="Y46">
            <v>0</v>
          </cell>
          <cell r="Z46">
            <v>5.42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30.416666666666668</v>
          </cell>
        </row>
        <row r="47">
          <cell r="B47" t="str">
            <v>Mi31N</v>
          </cell>
          <cell r="C47" t="str">
            <v>Miniflex</v>
          </cell>
          <cell r="D47">
            <v>3</v>
          </cell>
          <cell r="E47">
            <v>1</v>
          </cell>
          <cell r="F47">
            <v>1.68</v>
          </cell>
          <cell r="G47">
            <v>9.7799999999999994</v>
          </cell>
          <cell r="H47">
            <v>19.440000000000001</v>
          </cell>
          <cell r="I47">
            <v>48.4</v>
          </cell>
          <cell r="J47">
            <v>67.2</v>
          </cell>
          <cell r="K47">
            <v>7.64</v>
          </cell>
          <cell r="L47">
            <v>34.9</v>
          </cell>
          <cell r="M47">
            <v>107.38</v>
          </cell>
          <cell r="N47">
            <v>107.38</v>
          </cell>
          <cell r="O47">
            <v>2104.29</v>
          </cell>
          <cell r="P47">
            <v>202.84</v>
          </cell>
          <cell r="Q47">
            <v>58.77</v>
          </cell>
          <cell r="R47">
            <v>26.91</v>
          </cell>
          <cell r="S47">
            <v>62.51</v>
          </cell>
          <cell r="T47">
            <v>41.45</v>
          </cell>
          <cell r="U47">
            <v>23.17</v>
          </cell>
          <cell r="V47">
            <v>3.3</v>
          </cell>
          <cell r="W47">
            <v>3.97</v>
          </cell>
          <cell r="X47">
            <v>2</v>
          </cell>
          <cell r="Y47">
            <v>0</v>
          </cell>
          <cell r="Z47">
            <v>14.22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30.416666666666668</v>
          </cell>
        </row>
        <row r="48">
          <cell r="B48" t="str">
            <v>Mi32N</v>
          </cell>
          <cell r="C48" t="str">
            <v>Miniflex</v>
          </cell>
          <cell r="D48">
            <v>3</v>
          </cell>
          <cell r="E48">
            <v>2</v>
          </cell>
          <cell r="F48">
            <v>1.68</v>
          </cell>
          <cell r="G48">
            <v>9.7799999999999994</v>
          </cell>
          <cell r="H48">
            <v>19.440000000000001</v>
          </cell>
          <cell r="I48">
            <v>48.4</v>
          </cell>
          <cell r="J48">
            <v>67.2</v>
          </cell>
          <cell r="K48">
            <v>7.64</v>
          </cell>
          <cell r="L48">
            <v>34.9</v>
          </cell>
          <cell r="M48">
            <v>107.38</v>
          </cell>
          <cell r="N48">
            <v>107.38</v>
          </cell>
          <cell r="O48">
            <v>2104.29</v>
          </cell>
          <cell r="P48">
            <v>195.92</v>
          </cell>
          <cell r="Q48">
            <v>56.5</v>
          </cell>
          <cell r="R48">
            <v>26.09</v>
          </cell>
          <cell r="S48">
            <v>60.13</v>
          </cell>
          <cell r="T48">
            <v>39.76</v>
          </cell>
          <cell r="U48">
            <v>22.47</v>
          </cell>
          <cell r="V48">
            <v>3.3</v>
          </cell>
          <cell r="W48">
            <v>3.97</v>
          </cell>
          <cell r="X48">
            <v>2</v>
          </cell>
          <cell r="Y48">
            <v>0</v>
          </cell>
          <cell r="Z48">
            <v>13.06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30.416666666666668</v>
          </cell>
        </row>
        <row r="49">
          <cell r="B49" t="str">
            <v>Mi33N</v>
          </cell>
          <cell r="C49" t="str">
            <v>Miniflex</v>
          </cell>
          <cell r="D49">
            <v>3</v>
          </cell>
          <cell r="E49">
            <v>3</v>
          </cell>
          <cell r="F49">
            <v>1.68</v>
          </cell>
          <cell r="G49">
            <v>9.7799999999999994</v>
          </cell>
          <cell r="H49">
            <v>19.440000000000001</v>
          </cell>
          <cell r="I49">
            <v>48.4</v>
          </cell>
          <cell r="J49">
            <v>67.2</v>
          </cell>
          <cell r="K49">
            <v>7.64</v>
          </cell>
          <cell r="L49">
            <v>34.9</v>
          </cell>
          <cell r="M49">
            <v>107.38</v>
          </cell>
          <cell r="N49">
            <v>107.38</v>
          </cell>
          <cell r="O49">
            <v>2104.29</v>
          </cell>
          <cell r="P49">
            <v>188.87</v>
          </cell>
          <cell r="Q49">
            <v>54.55</v>
          </cell>
          <cell r="R49">
            <v>25.22</v>
          </cell>
          <cell r="S49">
            <v>58.04</v>
          </cell>
          <cell r="T49">
            <v>38.42</v>
          </cell>
          <cell r="U49">
            <v>21.71</v>
          </cell>
          <cell r="V49">
            <v>3.3</v>
          </cell>
          <cell r="W49">
            <v>3.97</v>
          </cell>
          <cell r="X49">
            <v>2</v>
          </cell>
          <cell r="Y49">
            <v>0</v>
          </cell>
          <cell r="Z49">
            <v>12.629999999999999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30.416666666666668</v>
          </cell>
        </row>
        <row r="50">
          <cell r="B50" t="str">
            <v>Mi34N</v>
          </cell>
          <cell r="C50" t="str">
            <v>Miniflex</v>
          </cell>
          <cell r="D50">
            <v>3</v>
          </cell>
          <cell r="E50">
            <v>4</v>
          </cell>
          <cell r="F50">
            <v>1.68</v>
          </cell>
          <cell r="G50">
            <v>9.7799999999999994</v>
          </cell>
          <cell r="H50">
            <v>19.440000000000001</v>
          </cell>
          <cell r="I50">
            <v>48.4</v>
          </cell>
          <cell r="J50">
            <v>67.2</v>
          </cell>
          <cell r="K50">
            <v>7.64</v>
          </cell>
          <cell r="L50">
            <v>34.9</v>
          </cell>
          <cell r="M50">
            <v>107.38</v>
          </cell>
          <cell r="N50">
            <v>107.38</v>
          </cell>
          <cell r="O50">
            <v>2104.29</v>
          </cell>
          <cell r="P50">
            <v>181.79</v>
          </cell>
          <cell r="Q50">
            <v>52.22</v>
          </cell>
          <cell r="R50">
            <v>24.39</v>
          </cell>
          <cell r="S50">
            <v>55.61</v>
          </cell>
          <cell r="T50">
            <v>36.659999999999997</v>
          </cell>
          <cell r="U50">
            <v>21.01</v>
          </cell>
          <cell r="V50">
            <v>3.3</v>
          </cell>
          <cell r="W50">
            <v>3.97</v>
          </cell>
          <cell r="X50">
            <v>2</v>
          </cell>
          <cell r="Y50">
            <v>0</v>
          </cell>
          <cell r="Z50">
            <v>5.46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30.416666666666668</v>
          </cell>
        </row>
        <row r="51">
          <cell r="B51" t="str">
            <v>NS01N</v>
          </cell>
          <cell r="C51" t="str">
            <v>Nightsave Small</v>
          </cell>
          <cell r="D51">
            <v>0</v>
          </cell>
          <cell r="E51">
            <v>1</v>
          </cell>
          <cell r="F51">
            <v>1.68</v>
          </cell>
          <cell r="G51">
            <v>9.7799999999999994</v>
          </cell>
          <cell r="H51">
            <v>19.440000000000001</v>
          </cell>
          <cell r="I51">
            <v>0</v>
          </cell>
          <cell r="J51">
            <v>67.2</v>
          </cell>
          <cell r="K51">
            <v>7.64</v>
          </cell>
          <cell r="L51">
            <v>34.9</v>
          </cell>
          <cell r="M51">
            <v>107.38</v>
          </cell>
          <cell r="N51">
            <v>0</v>
          </cell>
          <cell r="O51">
            <v>2104.29</v>
          </cell>
          <cell r="P51">
            <v>43.51</v>
          </cell>
          <cell r="Q51">
            <v>43.51</v>
          </cell>
          <cell r="R51">
            <v>43.51</v>
          </cell>
          <cell r="S51">
            <v>28.82</v>
          </cell>
          <cell r="T51">
            <v>28.82</v>
          </cell>
          <cell r="U51">
            <v>28.82</v>
          </cell>
          <cell r="V51">
            <v>0</v>
          </cell>
          <cell r="W51">
            <v>6.95</v>
          </cell>
          <cell r="X51">
            <v>2</v>
          </cell>
          <cell r="Y51">
            <v>0</v>
          </cell>
          <cell r="Z51">
            <v>4.71</v>
          </cell>
          <cell r="AA51">
            <v>9.4</v>
          </cell>
          <cell r="AB51">
            <v>17.82</v>
          </cell>
          <cell r="AC51">
            <v>0</v>
          </cell>
          <cell r="AD51">
            <v>87.24</v>
          </cell>
          <cell r="AE51">
            <v>11.25</v>
          </cell>
          <cell r="AF51">
            <v>30.416666666666668</v>
          </cell>
        </row>
        <row r="52">
          <cell r="B52" t="str">
            <v>NS02N</v>
          </cell>
          <cell r="C52" t="str">
            <v>Nightsave Small</v>
          </cell>
          <cell r="D52">
            <v>0</v>
          </cell>
          <cell r="E52">
            <v>2</v>
          </cell>
          <cell r="F52">
            <v>1.68</v>
          </cell>
          <cell r="G52">
            <v>9.7799999999999994</v>
          </cell>
          <cell r="H52">
            <v>19.440000000000001</v>
          </cell>
          <cell r="I52">
            <v>0</v>
          </cell>
          <cell r="J52">
            <v>67.2</v>
          </cell>
          <cell r="K52">
            <v>7.64</v>
          </cell>
          <cell r="L52">
            <v>34.9</v>
          </cell>
          <cell r="M52">
            <v>107.38</v>
          </cell>
          <cell r="N52">
            <v>0</v>
          </cell>
          <cell r="O52">
            <v>2104.29</v>
          </cell>
          <cell r="P52">
            <v>42.17</v>
          </cell>
          <cell r="Q52">
            <v>42.17</v>
          </cell>
          <cell r="R52">
            <v>42.17</v>
          </cell>
          <cell r="S52">
            <v>27.93</v>
          </cell>
          <cell r="T52">
            <v>27.93</v>
          </cell>
          <cell r="U52">
            <v>27.93</v>
          </cell>
          <cell r="V52">
            <v>0</v>
          </cell>
          <cell r="W52">
            <v>6.95</v>
          </cell>
          <cell r="X52">
            <v>2</v>
          </cell>
          <cell r="Y52">
            <v>0</v>
          </cell>
          <cell r="Z52">
            <v>4.3</v>
          </cell>
          <cell r="AA52">
            <v>8.6300000000000008</v>
          </cell>
          <cell r="AB52">
            <v>16.350000000000001</v>
          </cell>
          <cell r="AC52">
            <v>0</v>
          </cell>
          <cell r="AD52">
            <v>84.43</v>
          </cell>
          <cell r="AE52">
            <v>10.88</v>
          </cell>
          <cell r="AF52">
            <v>30.416666666666668</v>
          </cell>
        </row>
        <row r="53">
          <cell r="B53" t="str">
            <v>NS03N</v>
          </cell>
          <cell r="C53" t="str">
            <v>Nightsave Small</v>
          </cell>
          <cell r="D53">
            <v>0</v>
          </cell>
          <cell r="E53">
            <v>3</v>
          </cell>
          <cell r="F53">
            <v>1.68</v>
          </cell>
          <cell r="G53">
            <v>9.7799999999999994</v>
          </cell>
          <cell r="H53">
            <v>19.440000000000001</v>
          </cell>
          <cell r="I53">
            <v>0</v>
          </cell>
          <cell r="J53">
            <v>67.2</v>
          </cell>
          <cell r="K53">
            <v>7.64</v>
          </cell>
          <cell r="L53">
            <v>34.9</v>
          </cell>
          <cell r="M53">
            <v>107.38</v>
          </cell>
          <cell r="N53">
            <v>0</v>
          </cell>
          <cell r="O53">
            <v>2104.29</v>
          </cell>
          <cell r="P53">
            <v>40.68</v>
          </cell>
          <cell r="Q53">
            <v>40.68</v>
          </cell>
          <cell r="R53">
            <v>40.68</v>
          </cell>
          <cell r="S53">
            <v>26.99</v>
          </cell>
          <cell r="T53">
            <v>26.99</v>
          </cell>
          <cell r="U53">
            <v>26.99</v>
          </cell>
          <cell r="V53">
            <v>0</v>
          </cell>
          <cell r="W53">
            <v>6.95</v>
          </cell>
          <cell r="X53">
            <v>2</v>
          </cell>
          <cell r="Y53">
            <v>0</v>
          </cell>
          <cell r="Z53">
            <v>4.1900000000000004</v>
          </cell>
          <cell r="AA53">
            <v>8.35</v>
          </cell>
          <cell r="AB53">
            <v>15.85</v>
          </cell>
          <cell r="AC53">
            <v>0</v>
          </cell>
          <cell r="AD53">
            <v>81.33</v>
          </cell>
          <cell r="AE53">
            <v>10.48</v>
          </cell>
          <cell r="AF53">
            <v>30.416666666666668</v>
          </cell>
        </row>
        <row r="54">
          <cell r="B54" t="str">
            <v>NS04N</v>
          </cell>
          <cell r="C54" t="str">
            <v>Nightsave Small</v>
          </cell>
          <cell r="D54">
            <v>0</v>
          </cell>
          <cell r="E54">
            <v>4</v>
          </cell>
          <cell r="F54">
            <v>1.68</v>
          </cell>
          <cell r="G54">
            <v>9.7799999999999994</v>
          </cell>
          <cell r="H54">
            <v>19.440000000000001</v>
          </cell>
          <cell r="I54">
            <v>0</v>
          </cell>
          <cell r="J54">
            <v>67.2</v>
          </cell>
          <cell r="K54">
            <v>7.64</v>
          </cell>
          <cell r="L54">
            <v>34.9</v>
          </cell>
          <cell r="M54">
            <v>107.38</v>
          </cell>
          <cell r="N54">
            <v>0</v>
          </cell>
          <cell r="O54">
            <v>2104.29</v>
          </cell>
          <cell r="P54">
            <v>39.32</v>
          </cell>
          <cell r="Q54">
            <v>39.32</v>
          </cell>
          <cell r="R54">
            <v>39.32</v>
          </cell>
          <cell r="S54">
            <v>26.09</v>
          </cell>
          <cell r="T54">
            <v>26.09</v>
          </cell>
          <cell r="U54">
            <v>26.09</v>
          </cell>
          <cell r="V54">
            <v>0</v>
          </cell>
          <cell r="W54">
            <v>6.95</v>
          </cell>
          <cell r="X54">
            <v>2</v>
          </cell>
          <cell r="Y54">
            <v>0</v>
          </cell>
          <cell r="Z54">
            <v>5.29</v>
          </cell>
          <cell r="AA54">
            <v>0</v>
          </cell>
          <cell r="AB54">
            <v>14.28</v>
          </cell>
          <cell r="AC54">
            <v>0</v>
          </cell>
          <cell r="AD54">
            <v>78.48</v>
          </cell>
          <cell r="AE54">
            <v>10.119999999999999</v>
          </cell>
          <cell r="AF54">
            <v>30.416666666666668</v>
          </cell>
        </row>
        <row r="55">
          <cell r="B55" t="str">
            <v>NS11N</v>
          </cell>
          <cell r="C55" t="str">
            <v>Nightsave Small</v>
          </cell>
          <cell r="D55">
            <v>1</v>
          </cell>
          <cell r="E55">
            <v>1</v>
          </cell>
          <cell r="F55">
            <v>1.68</v>
          </cell>
          <cell r="G55">
            <v>9.7799999999999994</v>
          </cell>
          <cell r="H55">
            <v>19.440000000000001</v>
          </cell>
          <cell r="I55">
            <v>0</v>
          </cell>
          <cell r="J55">
            <v>67.2</v>
          </cell>
          <cell r="K55">
            <v>7.64</v>
          </cell>
          <cell r="L55">
            <v>34.9</v>
          </cell>
          <cell r="M55">
            <v>107.38</v>
          </cell>
          <cell r="N55">
            <v>0</v>
          </cell>
          <cell r="O55">
            <v>2104.29</v>
          </cell>
          <cell r="P55">
            <v>43.89</v>
          </cell>
          <cell r="Q55">
            <v>43.89</v>
          </cell>
          <cell r="R55">
            <v>43.89</v>
          </cell>
          <cell r="S55">
            <v>29.06</v>
          </cell>
          <cell r="T55">
            <v>29.06</v>
          </cell>
          <cell r="U55">
            <v>29.06</v>
          </cell>
          <cell r="V55">
            <v>0</v>
          </cell>
          <cell r="W55">
            <v>6.95</v>
          </cell>
          <cell r="X55">
            <v>2</v>
          </cell>
          <cell r="Y55">
            <v>0</v>
          </cell>
          <cell r="Z55">
            <v>4.74</v>
          </cell>
          <cell r="AA55">
            <v>9.4</v>
          </cell>
          <cell r="AB55">
            <v>17.82</v>
          </cell>
          <cell r="AC55">
            <v>0</v>
          </cell>
          <cell r="AD55">
            <v>88.13</v>
          </cell>
          <cell r="AE55">
            <v>11.36</v>
          </cell>
          <cell r="AF55">
            <v>30.416666666666668</v>
          </cell>
        </row>
        <row r="56">
          <cell r="B56" t="str">
            <v>NS12N</v>
          </cell>
          <cell r="C56" t="str">
            <v>Nightsave Small</v>
          </cell>
          <cell r="D56">
            <v>1</v>
          </cell>
          <cell r="E56">
            <v>2</v>
          </cell>
          <cell r="F56">
            <v>1.68</v>
          </cell>
          <cell r="G56">
            <v>9.7799999999999994</v>
          </cell>
          <cell r="H56">
            <v>19.440000000000001</v>
          </cell>
          <cell r="I56">
            <v>0</v>
          </cell>
          <cell r="J56">
            <v>67.2</v>
          </cell>
          <cell r="K56">
            <v>7.64</v>
          </cell>
          <cell r="L56">
            <v>34.9</v>
          </cell>
          <cell r="M56">
            <v>107.38</v>
          </cell>
          <cell r="N56">
            <v>0</v>
          </cell>
          <cell r="O56">
            <v>2104.29</v>
          </cell>
          <cell r="P56">
            <v>42.57</v>
          </cell>
          <cell r="Q56">
            <v>42.57</v>
          </cell>
          <cell r="R56">
            <v>42.57</v>
          </cell>
          <cell r="S56">
            <v>28.2</v>
          </cell>
          <cell r="T56">
            <v>28.2</v>
          </cell>
          <cell r="U56">
            <v>28.2</v>
          </cell>
          <cell r="V56">
            <v>0</v>
          </cell>
          <cell r="W56">
            <v>6.95</v>
          </cell>
          <cell r="X56">
            <v>2</v>
          </cell>
          <cell r="Y56">
            <v>0</v>
          </cell>
          <cell r="Z56">
            <v>4.34</v>
          </cell>
          <cell r="AA56">
            <v>8.6300000000000008</v>
          </cell>
          <cell r="AB56">
            <v>16.350000000000001</v>
          </cell>
          <cell r="AC56">
            <v>0</v>
          </cell>
          <cell r="AD56">
            <v>85.29</v>
          </cell>
          <cell r="AE56">
            <v>10.99</v>
          </cell>
          <cell r="AF56">
            <v>30.416666666666668</v>
          </cell>
        </row>
        <row r="57">
          <cell r="B57" t="str">
            <v>NS13N</v>
          </cell>
          <cell r="C57" t="str">
            <v>Nightsave Small</v>
          </cell>
          <cell r="D57">
            <v>1</v>
          </cell>
          <cell r="E57">
            <v>3</v>
          </cell>
          <cell r="F57">
            <v>1.68</v>
          </cell>
          <cell r="G57">
            <v>9.7799999999999994</v>
          </cell>
          <cell r="H57">
            <v>19.440000000000001</v>
          </cell>
          <cell r="I57">
            <v>0</v>
          </cell>
          <cell r="J57">
            <v>67.2</v>
          </cell>
          <cell r="K57">
            <v>7.64</v>
          </cell>
          <cell r="L57">
            <v>34.9</v>
          </cell>
          <cell r="M57">
            <v>107.38</v>
          </cell>
          <cell r="N57">
            <v>0</v>
          </cell>
          <cell r="O57">
            <v>2104.29</v>
          </cell>
          <cell r="P57">
            <v>41.04</v>
          </cell>
          <cell r="Q57">
            <v>41.04</v>
          </cell>
          <cell r="R57">
            <v>41.04</v>
          </cell>
          <cell r="S57">
            <v>27.21</v>
          </cell>
          <cell r="T57">
            <v>27.21</v>
          </cell>
          <cell r="U57">
            <v>27.21</v>
          </cell>
          <cell r="V57">
            <v>0</v>
          </cell>
          <cell r="W57">
            <v>6.95</v>
          </cell>
          <cell r="X57">
            <v>2</v>
          </cell>
          <cell r="Y57">
            <v>0</v>
          </cell>
          <cell r="Z57">
            <v>4.22</v>
          </cell>
          <cell r="AA57">
            <v>8.35</v>
          </cell>
          <cell r="AB57">
            <v>15.85</v>
          </cell>
          <cell r="AC57">
            <v>0</v>
          </cell>
          <cell r="AD57">
            <v>82.17</v>
          </cell>
          <cell r="AE57">
            <v>10.58</v>
          </cell>
          <cell r="AF57">
            <v>30.416666666666668</v>
          </cell>
        </row>
        <row r="58">
          <cell r="B58" t="str">
            <v>NS14N</v>
          </cell>
          <cell r="C58" t="str">
            <v>Nightsave Small</v>
          </cell>
          <cell r="D58">
            <v>1</v>
          </cell>
          <cell r="E58">
            <v>4</v>
          </cell>
          <cell r="F58">
            <v>1.68</v>
          </cell>
          <cell r="G58">
            <v>9.7799999999999994</v>
          </cell>
          <cell r="H58">
            <v>19.440000000000001</v>
          </cell>
          <cell r="I58">
            <v>0</v>
          </cell>
          <cell r="J58">
            <v>67.2</v>
          </cell>
          <cell r="K58">
            <v>7.64</v>
          </cell>
          <cell r="L58">
            <v>34.9</v>
          </cell>
          <cell r="M58">
            <v>107.38</v>
          </cell>
          <cell r="N58">
            <v>0</v>
          </cell>
          <cell r="O58">
            <v>2104.29</v>
          </cell>
          <cell r="P58">
            <v>39.67</v>
          </cell>
          <cell r="Q58">
            <v>39.67</v>
          </cell>
          <cell r="R58">
            <v>39.67</v>
          </cell>
          <cell r="S58">
            <v>26.34</v>
          </cell>
          <cell r="T58">
            <v>26.34</v>
          </cell>
          <cell r="U58">
            <v>26.34</v>
          </cell>
          <cell r="V58">
            <v>0</v>
          </cell>
          <cell r="W58">
            <v>6.95</v>
          </cell>
          <cell r="X58">
            <v>2</v>
          </cell>
          <cell r="Y58">
            <v>0</v>
          </cell>
          <cell r="Z58">
            <v>5.35</v>
          </cell>
          <cell r="AA58">
            <v>0</v>
          </cell>
          <cell r="AB58">
            <v>14.28</v>
          </cell>
          <cell r="AC58">
            <v>0</v>
          </cell>
          <cell r="AD58">
            <v>79.27</v>
          </cell>
          <cell r="AE58">
            <v>10.23</v>
          </cell>
          <cell r="AF58">
            <v>30.416666666666668</v>
          </cell>
        </row>
        <row r="59">
          <cell r="B59" t="str">
            <v>NS21N</v>
          </cell>
          <cell r="C59" t="str">
            <v>Nightsave Small</v>
          </cell>
          <cell r="D59">
            <v>2</v>
          </cell>
          <cell r="E59">
            <v>1</v>
          </cell>
          <cell r="F59">
            <v>1.68</v>
          </cell>
          <cell r="G59">
            <v>9.7799999999999994</v>
          </cell>
          <cell r="H59">
            <v>19.440000000000001</v>
          </cell>
          <cell r="I59">
            <v>0</v>
          </cell>
          <cell r="J59">
            <v>67.2</v>
          </cell>
          <cell r="K59">
            <v>7.64</v>
          </cell>
          <cell r="L59">
            <v>34.9</v>
          </cell>
          <cell r="M59">
            <v>107.38</v>
          </cell>
          <cell r="N59">
            <v>0</v>
          </cell>
          <cell r="O59">
            <v>2104.29</v>
          </cell>
          <cell r="P59">
            <v>44.34</v>
          </cell>
          <cell r="Q59">
            <v>44.34</v>
          </cell>
          <cell r="R59">
            <v>44.34</v>
          </cell>
          <cell r="S59">
            <v>29.35</v>
          </cell>
          <cell r="T59">
            <v>29.35</v>
          </cell>
          <cell r="U59">
            <v>29.35</v>
          </cell>
          <cell r="V59">
            <v>0</v>
          </cell>
          <cell r="W59">
            <v>6.95</v>
          </cell>
          <cell r="X59">
            <v>2</v>
          </cell>
          <cell r="Y59">
            <v>0</v>
          </cell>
          <cell r="Z59">
            <v>4.8</v>
          </cell>
          <cell r="AA59">
            <v>9.4</v>
          </cell>
          <cell r="AB59">
            <v>17.82</v>
          </cell>
          <cell r="AC59">
            <v>0</v>
          </cell>
          <cell r="AD59">
            <v>89</v>
          </cell>
          <cell r="AE59">
            <v>11.47</v>
          </cell>
          <cell r="AF59">
            <v>30.416666666666668</v>
          </cell>
        </row>
        <row r="60">
          <cell r="B60" t="str">
            <v>NS22N</v>
          </cell>
          <cell r="C60" t="str">
            <v>Nightsave Small</v>
          </cell>
          <cell r="D60">
            <v>2</v>
          </cell>
          <cell r="E60">
            <v>2</v>
          </cell>
          <cell r="F60">
            <v>1.68</v>
          </cell>
          <cell r="G60">
            <v>9.7799999999999994</v>
          </cell>
          <cell r="H60">
            <v>19.440000000000001</v>
          </cell>
          <cell r="I60">
            <v>0</v>
          </cell>
          <cell r="J60">
            <v>67.2</v>
          </cell>
          <cell r="K60">
            <v>7.64</v>
          </cell>
          <cell r="L60">
            <v>34.9</v>
          </cell>
          <cell r="M60">
            <v>107.38</v>
          </cell>
          <cell r="N60">
            <v>0</v>
          </cell>
          <cell r="O60">
            <v>2104.29</v>
          </cell>
          <cell r="P60">
            <v>42.97</v>
          </cell>
          <cell r="Q60">
            <v>42.97</v>
          </cell>
          <cell r="R60">
            <v>42.97</v>
          </cell>
          <cell r="S60">
            <v>28.46</v>
          </cell>
          <cell r="T60">
            <v>28.46</v>
          </cell>
          <cell r="U60">
            <v>28.46</v>
          </cell>
          <cell r="V60">
            <v>0</v>
          </cell>
          <cell r="W60">
            <v>6.95</v>
          </cell>
          <cell r="X60">
            <v>2</v>
          </cell>
          <cell r="Y60">
            <v>0</v>
          </cell>
          <cell r="Z60">
            <v>4.38</v>
          </cell>
          <cell r="AA60">
            <v>8.6300000000000008</v>
          </cell>
          <cell r="AB60">
            <v>16.350000000000001</v>
          </cell>
          <cell r="AC60">
            <v>0</v>
          </cell>
          <cell r="AD60">
            <v>86.15</v>
          </cell>
          <cell r="AE60">
            <v>11.11</v>
          </cell>
          <cell r="AF60">
            <v>30.416666666666668</v>
          </cell>
        </row>
        <row r="61">
          <cell r="B61" t="str">
            <v>NS23N</v>
          </cell>
          <cell r="C61" t="str">
            <v>Nightsave Small</v>
          </cell>
          <cell r="D61">
            <v>2</v>
          </cell>
          <cell r="E61">
            <v>3</v>
          </cell>
          <cell r="F61">
            <v>1.68</v>
          </cell>
          <cell r="G61">
            <v>9.7799999999999994</v>
          </cell>
          <cell r="H61">
            <v>19.440000000000001</v>
          </cell>
          <cell r="I61">
            <v>0</v>
          </cell>
          <cell r="J61">
            <v>67.2</v>
          </cell>
          <cell r="K61">
            <v>7.64</v>
          </cell>
          <cell r="L61">
            <v>34.9</v>
          </cell>
          <cell r="M61">
            <v>107.38</v>
          </cell>
          <cell r="N61">
            <v>0</v>
          </cell>
          <cell r="O61">
            <v>2104.29</v>
          </cell>
          <cell r="P61">
            <v>41.45</v>
          </cell>
          <cell r="Q61">
            <v>41.45</v>
          </cell>
          <cell r="R61">
            <v>41.45</v>
          </cell>
          <cell r="S61">
            <v>27.49</v>
          </cell>
          <cell r="T61">
            <v>27.49</v>
          </cell>
          <cell r="U61">
            <v>27.49</v>
          </cell>
          <cell r="V61">
            <v>0</v>
          </cell>
          <cell r="W61">
            <v>6.95</v>
          </cell>
          <cell r="X61">
            <v>2</v>
          </cell>
          <cell r="Y61">
            <v>0</v>
          </cell>
          <cell r="Z61">
            <v>4.26</v>
          </cell>
          <cell r="AA61">
            <v>8.35</v>
          </cell>
          <cell r="AB61">
            <v>15.85</v>
          </cell>
          <cell r="AC61">
            <v>0</v>
          </cell>
          <cell r="AD61">
            <v>82.99</v>
          </cell>
          <cell r="AE61">
            <v>10.71</v>
          </cell>
          <cell r="AF61">
            <v>30.416666666666668</v>
          </cell>
        </row>
        <row r="62">
          <cell r="B62" t="str">
            <v>NS24N</v>
          </cell>
          <cell r="C62" t="str">
            <v>Nightsave Small</v>
          </cell>
          <cell r="D62">
            <v>2</v>
          </cell>
          <cell r="E62">
            <v>4</v>
          </cell>
          <cell r="F62">
            <v>1.68</v>
          </cell>
          <cell r="G62">
            <v>9.7799999999999994</v>
          </cell>
          <cell r="H62">
            <v>19.440000000000001</v>
          </cell>
          <cell r="I62">
            <v>0</v>
          </cell>
          <cell r="J62">
            <v>67.2</v>
          </cell>
          <cell r="K62">
            <v>7.64</v>
          </cell>
          <cell r="L62">
            <v>34.9</v>
          </cell>
          <cell r="M62">
            <v>107.38</v>
          </cell>
          <cell r="N62">
            <v>0</v>
          </cell>
          <cell r="O62">
            <v>2104.29</v>
          </cell>
          <cell r="P62">
            <v>40.06</v>
          </cell>
          <cell r="Q62">
            <v>40.06</v>
          </cell>
          <cell r="R62">
            <v>40.06</v>
          </cell>
          <cell r="S62">
            <v>26.59</v>
          </cell>
          <cell r="T62">
            <v>26.59</v>
          </cell>
          <cell r="U62">
            <v>26.59</v>
          </cell>
          <cell r="V62">
            <v>0</v>
          </cell>
          <cell r="W62">
            <v>6.95</v>
          </cell>
          <cell r="X62">
            <v>2</v>
          </cell>
          <cell r="Y62">
            <v>0</v>
          </cell>
          <cell r="Z62">
            <v>5.42</v>
          </cell>
          <cell r="AA62">
            <v>0</v>
          </cell>
          <cell r="AB62">
            <v>14.28</v>
          </cell>
          <cell r="AC62">
            <v>0</v>
          </cell>
          <cell r="AD62">
            <v>80.05</v>
          </cell>
          <cell r="AE62">
            <v>10.32</v>
          </cell>
          <cell r="AF62">
            <v>30.416666666666668</v>
          </cell>
        </row>
        <row r="63">
          <cell r="B63" t="str">
            <v>NS31N</v>
          </cell>
          <cell r="C63" t="str">
            <v>Nightsave Small</v>
          </cell>
          <cell r="D63">
            <v>3</v>
          </cell>
          <cell r="E63">
            <v>1</v>
          </cell>
          <cell r="F63">
            <v>1.68</v>
          </cell>
          <cell r="G63">
            <v>9.7799999999999994</v>
          </cell>
          <cell r="H63">
            <v>19.440000000000001</v>
          </cell>
          <cell r="I63">
            <v>0</v>
          </cell>
          <cell r="J63">
            <v>67.2</v>
          </cell>
          <cell r="K63">
            <v>7.64</v>
          </cell>
          <cell r="L63">
            <v>34.9</v>
          </cell>
          <cell r="M63">
            <v>107.38</v>
          </cell>
          <cell r="N63">
            <v>0</v>
          </cell>
          <cell r="O63">
            <v>2104.29</v>
          </cell>
          <cell r="P63">
            <v>44.74</v>
          </cell>
          <cell r="Q63">
            <v>44.74</v>
          </cell>
          <cell r="R63">
            <v>44.74</v>
          </cell>
          <cell r="S63">
            <v>29.61</v>
          </cell>
          <cell r="T63">
            <v>29.61</v>
          </cell>
          <cell r="U63">
            <v>29.61</v>
          </cell>
          <cell r="V63">
            <v>0</v>
          </cell>
          <cell r="W63">
            <v>6.95</v>
          </cell>
          <cell r="X63">
            <v>2</v>
          </cell>
          <cell r="Y63">
            <v>0</v>
          </cell>
          <cell r="Z63">
            <v>4.82</v>
          </cell>
          <cell r="AA63">
            <v>9.4</v>
          </cell>
          <cell r="AB63">
            <v>17.82</v>
          </cell>
          <cell r="AC63">
            <v>0</v>
          </cell>
          <cell r="AD63">
            <v>89.9</v>
          </cell>
          <cell r="AE63">
            <v>11.6</v>
          </cell>
          <cell r="AF63">
            <v>30.416666666666668</v>
          </cell>
        </row>
        <row r="64">
          <cell r="B64" t="str">
            <v>NS32N</v>
          </cell>
          <cell r="C64" t="str">
            <v>Nightsave Small</v>
          </cell>
          <cell r="D64">
            <v>3</v>
          </cell>
          <cell r="E64">
            <v>2</v>
          </cell>
          <cell r="F64">
            <v>1.68</v>
          </cell>
          <cell r="G64">
            <v>9.7799999999999994</v>
          </cell>
          <cell r="H64">
            <v>19.440000000000001</v>
          </cell>
          <cell r="I64">
            <v>0</v>
          </cell>
          <cell r="J64">
            <v>67.2</v>
          </cell>
          <cell r="K64">
            <v>7.64</v>
          </cell>
          <cell r="L64">
            <v>34.9</v>
          </cell>
          <cell r="M64">
            <v>107.38</v>
          </cell>
          <cell r="N64">
            <v>0</v>
          </cell>
          <cell r="O64">
            <v>2104.29</v>
          </cell>
          <cell r="P64">
            <v>43.39</v>
          </cell>
          <cell r="Q64">
            <v>43.39</v>
          </cell>
          <cell r="R64">
            <v>43.39</v>
          </cell>
          <cell r="S64">
            <v>28.74</v>
          </cell>
          <cell r="T64">
            <v>28.74</v>
          </cell>
          <cell r="U64">
            <v>28.74</v>
          </cell>
          <cell r="V64">
            <v>0</v>
          </cell>
          <cell r="W64">
            <v>6.95</v>
          </cell>
          <cell r="X64">
            <v>2</v>
          </cell>
          <cell r="Y64">
            <v>0</v>
          </cell>
          <cell r="Z64">
            <v>4.43</v>
          </cell>
          <cell r="AA64">
            <v>8.6300000000000008</v>
          </cell>
          <cell r="AB64">
            <v>16.350000000000001</v>
          </cell>
          <cell r="AC64">
            <v>0</v>
          </cell>
          <cell r="AD64">
            <v>87</v>
          </cell>
          <cell r="AE64">
            <v>11.22</v>
          </cell>
          <cell r="AF64">
            <v>30.416666666666668</v>
          </cell>
        </row>
        <row r="65">
          <cell r="B65" t="str">
            <v>NS33N</v>
          </cell>
          <cell r="C65" t="str">
            <v>Nightsave Small</v>
          </cell>
          <cell r="D65">
            <v>3</v>
          </cell>
          <cell r="E65">
            <v>3</v>
          </cell>
          <cell r="F65">
            <v>1.68</v>
          </cell>
          <cell r="G65">
            <v>9.7799999999999994</v>
          </cell>
          <cell r="H65">
            <v>19.440000000000001</v>
          </cell>
          <cell r="I65">
            <v>0</v>
          </cell>
          <cell r="J65">
            <v>67.2</v>
          </cell>
          <cell r="K65">
            <v>7.64</v>
          </cell>
          <cell r="L65">
            <v>34.9</v>
          </cell>
          <cell r="M65">
            <v>107.38</v>
          </cell>
          <cell r="N65">
            <v>0</v>
          </cell>
          <cell r="O65">
            <v>2104.29</v>
          </cell>
          <cell r="P65">
            <v>41.84</v>
          </cell>
          <cell r="Q65">
            <v>41.84</v>
          </cell>
          <cell r="R65">
            <v>41.84</v>
          </cell>
          <cell r="S65">
            <v>27.74</v>
          </cell>
          <cell r="T65">
            <v>27.74</v>
          </cell>
          <cell r="U65">
            <v>27.74</v>
          </cell>
          <cell r="V65">
            <v>0</v>
          </cell>
          <cell r="W65">
            <v>6.95</v>
          </cell>
          <cell r="X65">
            <v>2</v>
          </cell>
          <cell r="Y65">
            <v>0</v>
          </cell>
          <cell r="Z65">
            <v>4.28</v>
          </cell>
          <cell r="AA65">
            <v>8.35</v>
          </cell>
          <cell r="AB65">
            <v>15.85</v>
          </cell>
          <cell r="AC65">
            <v>0</v>
          </cell>
          <cell r="AD65">
            <v>83.83</v>
          </cell>
          <cell r="AE65">
            <v>10.8</v>
          </cell>
          <cell r="AF65">
            <v>30.416666666666668</v>
          </cell>
        </row>
        <row r="66">
          <cell r="B66" t="str">
            <v>NS34N</v>
          </cell>
          <cell r="C66" t="str">
            <v>Nightsave Small</v>
          </cell>
          <cell r="D66">
            <v>3</v>
          </cell>
          <cell r="E66">
            <v>4</v>
          </cell>
          <cell r="F66">
            <v>1.68</v>
          </cell>
          <cell r="G66">
            <v>9.7799999999999994</v>
          </cell>
          <cell r="H66">
            <v>19.440000000000001</v>
          </cell>
          <cell r="I66">
            <v>0</v>
          </cell>
          <cell r="J66">
            <v>67.2</v>
          </cell>
          <cell r="K66">
            <v>7.64</v>
          </cell>
          <cell r="L66">
            <v>34.9</v>
          </cell>
          <cell r="M66">
            <v>107.38</v>
          </cell>
          <cell r="N66">
            <v>0</v>
          </cell>
          <cell r="O66">
            <v>2104.29</v>
          </cell>
          <cell r="P66">
            <v>40.42</v>
          </cell>
          <cell r="Q66">
            <v>40.42</v>
          </cell>
          <cell r="R66">
            <v>40.42</v>
          </cell>
          <cell r="S66">
            <v>26.81</v>
          </cell>
          <cell r="T66">
            <v>26.81</v>
          </cell>
          <cell r="U66">
            <v>26.81</v>
          </cell>
          <cell r="V66">
            <v>0</v>
          </cell>
          <cell r="W66">
            <v>6.95</v>
          </cell>
          <cell r="X66">
            <v>2</v>
          </cell>
          <cell r="Y66">
            <v>0</v>
          </cell>
          <cell r="Z66">
            <v>5.46</v>
          </cell>
          <cell r="AA66">
            <v>0</v>
          </cell>
          <cell r="AB66">
            <v>14.28</v>
          </cell>
          <cell r="AC66">
            <v>0</v>
          </cell>
          <cell r="AD66">
            <v>80.89</v>
          </cell>
          <cell r="AE66">
            <v>10.41</v>
          </cell>
          <cell r="AF66">
            <v>30.416666666666668</v>
          </cell>
        </row>
        <row r="67">
          <cell r="B67" t="str">
            <v>Ru01N</v>
          </cell>
          <cell r="C67" t="str">
            <v>Ruraflex</v>
          </cell>
          <cell r="D67">
            <v>0</v>
          </cell>
          <cell r="E67">
            <v>1</v>
          </cell>
          <cell r="F67">
            <v>2.76</v>
          </cell>
          <cell r="G67">
            <v>15.32</v>
          </cell>
          <cell r="H67">
            <v>23.51</v>
          </cell>
          <cell r="I67">
            <v>43.64</v>
          </cell>
          <cell r="J67">
            <v>43.64</v>
          </cell>
          <cell r="K67">
            <v>9.69</v>
          </cell>
          <cell r="L67">
            <v>33.06</v>
          </cell>
          <cell r="M67">
            <v>101.68</v>
          </cell>
          <cell r="N67">
            <v>101.68</v>
          </cell>
          <cell r="O67">
            <v>1992.74</v>
          </cell>
          <cell r="P67">
            <v>284.85000000000002</v>
          </cell>
          <cell r="Q67">
            <v>72.98</v>
          </cell>
          <cell r="R67">
            <v>38.369999999999997</v>
          </cell>
          <cell r="S67">
            <v>78.400000000000006</v>
          </cell>
          <cell r="T67">
            <v>47.48</v>
          </cell>
          <cell r="U67">
            <v>32.78</v>
          </cell>
          <cell r="V67">
            <v>4.7300000000000004</v>
          </cell>
          <cell r="W67">
            <v>0</v>
          </cell>
          <cell r="X67">
            <v>2</v>
          </cell>
          <cell r="Y67">
            <v>0</v>
          </cell>
          <cell r="Z67">
            <v>0</v>
          </cell>
          <cell r="AA67">
            <v>9.98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30.416666666666668</v>
          </cell>
        </row>
        <row r="68">
          <cell r="B68" t="str">
            <v>Ru02N</v>
          </cell>
          <cell r="C68" t="str">
            <v>Ruraflex</v>
          </cell>
          <cell r="D68">
            <v>0</v>
          </cell>
          <cell r="E68">
            <v>2</v>
          </cell>
          <cell r="F68">
            <v>2.76</v>
          </cell>
          <cell r="G68">
            <v>15.32</v>
          </cell>
          <cell r="H68">
            <v>23.51</v>
          </cell>
          <cell r="I68">
            <v>43.64</v>
          </cell>
          <cell r="J68">
            <v>43.64</v>
          </cell>
          <cell r="K68">
            <v>9.69</v>
          </cell>
          <cell r="L68">
            <v>33.06</v>
          </cell>
          <cell r="M68">
            <v>101.68</v>
          </cell>
          <cell r="N68">
            <v>101.68</v>
          </cell>
          <cell r="O68">
            <v>1992.74</v>
          </cell>
          <cell r="P68">
            <v>271.68</v>
          </cell>
          <cell r="Q68">
            <v>69.69</v>
          </cell>
          <cell r="R68">
            <v>36.68</v>
          </cell>
          <cell r="S68">
            <v>74.86</v>
          </cell>
          <cell r="T68">
            <v>45.37</v>
          </cell>
          <cell r="U68">
            <v>31.35</v>
          </cell>
          <cell r="V68">
            <v>4.7300000000000004</v>
          </cell>
          <cell r="W68">
            <v>0</v>
          </cell>
          <cell r="X68">
            <v>2</v>
          </cell>
          <cell r="Y68">
            <v>0</v>
          </cell>
          <cell r="Z68">
            <v>0</v>
          </cell>
          <cell r="AA68">
            <v>9.15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30.416666666666668</v>
          </cell>
        </row>
        <row r="69">
          <cell r="B69" t="str">
            <v>Ru03N</v>
          </cell>
          <cell r="C69" t="str">
            <v>Ruraflex</v>
          </cell>
          <cell r="D69">
            <v>0</v>
          </cell>
          <cell r="E69">
            <v>3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30.416666666666668</v>
          </cell>
        </row>
        <row r="70">
          <cell r="B70" t="str">
            <v>Ru04N</v>
          </cell>
          <cell r="C70" t="str">
            <v>Ruraflex</v>
          </cell>
          <cell r="D70">
            <v>0</v>
          </cell>
          <cell r="E70">
            <v>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30.416666666666668</v>
          </cell>
        </row>
        <row r="71">
          <cell r="B71" t="str">
            <v>Ru11N</v>
          </cell>
          <cell r="C71" t="str">
            <v>Ruraflex</v>
          </cell>
          <cell r="D71">
            <v>1</v>
          </cell>
          <cell r="E71">
            <v>1</v>
          </cell>
          <cell r="F71">
            <v>2.76</v>
          </cell>
          <cell r="G71">
            <v>15.32</v>
          </cell>
          <cell r="H71">
            <v>23.51</v>
          </cell>
          <cell r="I71">
            <v>43.64</v>
          </cell>
          <cell r="J71">
            <v>43.64</v>
          </cell>
          <cell r="K71">
            <v>9.69</v>
          </cell>
          <cell r="L71">
            <v>33.06</v>
          </cell>
          <cell r="M71">
            <v>101.68</v>
          </cell>
          <cell r="N71">
            <v>101.68</v>
          </cell>
          <cell r="O71">
            <v>1992.74</v>
          </cell>
          <cell r="P71">
            <v>286.68</v>
          </cell>
          <cell r="Q71">
            <v>73.42</v>
          </cell>
          <cell r="R71">
            <v>38.6</v>
          </cell>
          <cell r="S71">
            <v>78.92</v>
          </cell>
          <cell r="T71">
            <v>47.77</v>
          </cell>
          <cell r="U71">
            <v>33</v>
          </cell>
          <cell r="V71">
            <v>4.7300000000000004</v>
          </cell>
          <cell r="W71">
            <v>0</v>
          </cell>
          <cell r="X71">
            <v>2</v>
          </cell>
          <cell r="Y71">
            <v>0</v>
          </cell>
          <cell r="Z71">
            <v>0</v>
          </cell>
          <cell r="AA71">
            <v>10.02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30.416666666666668</v>
          </cell>
        </row>
        <row r="72">
          <cell r="B72" t="str">
            <v>Ru12N</v>
          </cell>
          <cell r="C72" t="str">
            <v>Ruraflex</v>
          </cell>
          <cell r="D72">
            <v>1</v>
          </cell>
          <cell r="E72">
            <v>2</v>
          </cell>
          <cell r="F72">
            <v>2.76</v>
          </cell>
          <cell r="G72">
            <v>15.32</v>
          </cell>
          <cell r="H72">
            <v>23.51</v>
          </cell>
          <cell r="I72">
            <v>43.64</v>
          </cell>
          <cell r="J72">
            <v>43.64</v>
          </cell>
          <cell r="K72">
            <v>9.69</v>
          </cell>
          <cell r="L72">
            <v>33.06</v>
          </cell>
          <cell r="M72">
            <v>101.68</v>
          </cell>
          <cell r="N72">
            <v>101.68</v>
          </cell>
          <cell r="O72">
            <v>1992.74</v>
          </cell>
          <cell r="P72">
            <v>273.45999999999998</v>
          </cell>
          <cell r="Q72">
            <v>70.12</v>
          </cell>
          <cell r="R72">
            <v>36.89</v>
          </cell>
          <cell r="S72">
            <v>75.34</v>
          </cell>
          <cell r="T72">
            <v>45.65</v>
          </cell>
          <cell r="U72">
            <v>31.55</v>
          </cell>
          <cell r="V72">
            <v>4.7300000000000004</v>
          </cell>
          <cell r="W72">
            <v>0</v>
          </cell>
          <cell r="X72">
            <v>2</v>
          </cell>
          <cell r="Y72">
            <v>0</v>
          </cell>
          <cell r="Z72">
            <v>0</v>
          </cell>
          <cell r="AA72">
            <v>9.2100000000000009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30.416666666666668</v>
          </cell>
        </row>
        <row r="73">
          <cell r="B73" t="str">
            <v>Ru13N</v>
          </cell>
          <cell r="C73" t="str">
            <v>Ruraflex</v>
          </cell>
          <cell r="D73">
            <v>1</v>
          </cell>
          <cell r="E73">
            <v>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30.416666666666668</v>
          </cell>
        </row>
        <row r="74">
          <cell r="B74" t="str">
            <v>Ru14N</v>
          </cell>
          <cell r="C74" t="str">
            <v>Ruraflex</v>
          </cell>
          <cell r="D74">
            <v>1</v>
          </cell>
          <cell r="E74">
            <v>4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30.416666666666668</v>
          </cell>
        </row>
        <row r="75">
          <cell r="B75" t="str">
            <v>Ru21N</v>
          </cell>
          <cell r="C75" t="str">
            <v>Ruraflex</v>
          </cell>
          <cell r="D75">
            <v>2</v>
          </cell>
          <cell r="E75">
            <v>1</v>
          </cell>
          <cell r="F75">
            <v>2.76</v>
          </cell>
          <cell r="G75">
            <v>15.32</v>
          </cell>
          <cell r="H75">
            <v>23.51</v>
          </cell>
          <cell r="I75">
            <v>43.64</v>
          </cell>
          <cell r="J75">
            <v>43.64</v>
          </cell>
          <cell r="K75">
            <v>9.69</v>
          </cell>
          <cell r="L75">
            <v>33.06</v>
          </cell>
          <cell r="M75">
            <v>101.68</v>
          </cell>
          <cell r="N75">
            <v>101.68</v>
          </cell>
          <cell r="O75">
            <v>1992.74</v>
          </cell>
          <cell r="P75">
            <v>288.5</v>
          </cell>
          <cell r="Q75">
            <v>73.900000000000006</v>
          </cell>
          <cell r="R75">
            <v>38.85</v>
          </cell>
          <cell r="S75">
            <v>79.400000000000006</v>
          </cell>
          <cell r="T75">
            <v>48.05</v>
          </cell>
          <cell r="U75">
            <v>33.200000000000003</v>
          </cell>
          <cell r="V75">
            <v>4.7300000000000004</v>
          </cell>
          <cell r="W75">
            <v>0</v>
          </cell>
          <cell r="X75">
            <v>2</v>
          </cell>
          <cell r="Y75">
            <v>0</v>
          </cell>
          <cell r="Z75">
            <v>0</v>
          </cell>
          <cell r="AA75">
            <v>10.07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30.416666666666668</v>
          </cell>
        </row>
        <row r="76">
          <cell r="B76" t="str">
            <v>Ru22N</v>
          </cell>
          <cell r="C76" t="str">
            <v>Ruraflex</v>
          </cell>
          <cell r="D76">
            <v>2</v>
          </cell>
          <cell r="E76">
            <v>2</v>
          </cell>
          <cell r="F76">
            <v>2.76</v>
          </cell>
          <cell r="G76">
            <v>15.32</v>
          </cell>
          <cell r="H76">
            <v>23.51</v>
          </cell>
          <cell r="I76">
            <v>43.64</v>
          </cell>
          <cell r="J76">
            <v>43.64</v>
          </cell>
          <cell r="K76">
            <v>9.69</v>
          </cell>
          <cell r="L76">
            <v>33.06</v>
          </cell>
          <cell r="M76">
            <v>101.68</v>
          </cell>
          <cell r="N76">
            <v>101.68</v>
          </cell>
          <cell r="O76">
            <v>1992.74</v>
          </cell>
          <cell r="P76">
            <v>275.24</v>
          </cell>
          <cell r="Q76">
            <v>70.56</v>
          </cell>
          <cell r="R76">
            <v>37.130000000000003</v>
          </cell>
          <cell r="S76">
            <v>75.81</v>
          </cell>
          <cell r="T76">
            <v>45.94</v>
          </cell>
          <cell r="U76">
            <v>31.77</v>
          </cell>
          <cell r="V76">
            <v>4.7300000000000004</v>
          </cell>
          <cell r="W76">
            <v>0</v>
          </cell>
          <cell r="X76">
            <v>2</v>
          </cell>
          <cell r="Y76">
            <v>0</v>
          </cell>
          <cell r="Z76">
            <v>0</v>
          </cell>
          <cell r="AA76">
            <v>9.25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30.416666666666668</v>
          </cell>
        </row>
        <row r="77">
          <cell r="B77" t="str">
            <v>Ru23N</v>
          </cell>
          <cell r="C77" t="str">
            <v>Ruraflex</v>
          </cell>
          <cell r="D77">
            <v>2</v>
          </cell>
          <cell r="E77">
            <v>3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30.416666666666668</v>
          </cell>
        </row>
        <row r="78">
          <cell r="B78" t="str">
            <v>Ru24N</v>
          </cell>
          <cell r="C78" t="str">
            <v>Ruraflex</v>
          </cell>
          <cell r="D78">
            <v>2</v>
          </cell>
          <cell r="E78">
            <v>4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30.416666666666668</v>
          </cell>
        </row>
        <row r="79">
          <cell r="B79" t="str">
            <v>Ru31N</v>
          </cell>
          <cell r="C79" t="str">
            <v>Ruraflex</v>
          </cell>
          <cell r="D79">
            <v>3</v>
          </cell>
          <cell r="E79">
            <v>1</v>
          </cell>
          <cell r="F79">
            <v>2.76</v>
          </cell>
          <cell r="G79">
            <v>15.32</v>
          </cell>
          <cell r="H79">
            <v>23.51</v>
          </cell>
          <cell r="I79">
            <v>43.64</v>
          </cell>
          <cell r="J79">
            <v>43.64</v>
          </cell>
          <cell r="K79">
            <v>9.69</v>
          </cell>
          <cell r="L79">
            <v>33.06</v>
          </cell>
          <cell r="M79">
            <v>101.68</v>
          </cell>
          <cell r="N79">
            <v>101.68</v>
          </cell>
          <cell r="O79">
            <v>1992.74</v>
          </cell>
          <cell r="P79">
            <v>290.33999999999997</v>
          </cell>
          <cell r="Q79">
            <v>74.36</v>
          </cell>
          <cell r="R79">
            <v>39.08</v>
          </cell>
          <cell r="S79">
            <v>79.900000000000006</v>
          </cell>
          <cell r="T79">
            <v>48.36</v>
          </cell>
          <cell r="U79">
            <v>33.39</v>
          </cell>
          <cell r="V79">
            <v>4.7300000000000004</v>
          </cell>
          <cell r="W79">
            <v>0</v>
          </cell>
          <cell r="X79">
            <v>2</v>
          </cell>
          <cell r="Y79">
            <v>0</v>
          </cell>
          <cell r="Z79">
            <v>0</v>
          </cell>
          <cell r="AA79">
            <v>10.11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30.416666666666668</v>
          </cell>
        </row>
        <row r="80">
          <cell r="B80" t="str">
            <v>Ru32N</v>
          </cell>
          <cell r="C80" t="str">
            <v>Ruraflex</v>
          </cell>
          <cell r="D80">
            <v>3</v>
          </cell>
          <cell r="E80">
            <v>2</v>
          </cell>
          <cell r="F80">
            <v>2.76</v>
          </cell>
          <cell r="G80">
            <v>15.32</v>
          </cell>
          <cell r="H80">
            <v>23.51</v>
          </cell>
          <cell r="I80">
            <v>43.64</v>
          </cell>
          <cell r="J80">
            <v>43.64</v>
          </cell>
          <cell r="K80">
            <v>9.69</v>
          </cell>
          <cell r="L80">
            <v>33.06</v>
          </cell>
          <cell r="M80">
            <v>101.68</v>
          </cell>
          <cell r="N80">
            <v>101.68</v>
          </cell>
          <cell r="O80">
            <v>1992.74</v>
          </cell>
          <cell r="P80">
            <v>277.02</v>
          </cell>
          <cell r="Q80">
            <v>71.02</v>
          </cell>
          <cell r="R80">
            <v>37.35</v>
          </cell>
          <cell r="S80">
            <v>76.290000000000006</v>
          </cell>
          <cell r="T80">
            <v>46.24</v>
          </cell>
          <cell r="U80">
            <v>31.93</v>
          </cell>
          <cell r="V80">
            <v>4.7300000000000004</v>
          </cell>
          <cell r="W80">
            <v>0</v>
          </cell>
          <cell r="X80">
            <v>2</v>
          </cell>
          <cell r="Y80">
            <v>0</v>
          </cell>
          <cell r="Z80">
            <v>0</v>
          </cell>
          <cell r="AA80">
            <v>9.26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30.416666666666668</v>
          </cell>
        </row>
        <row r="81">
          <cell r="B81" t="str">
            <v>Ru33N</v>
          </cell>
          <cell r="C81" t="str">
            <v>Ruraflex</v>
          </cell>
          <cell r="D81">
            <v>3</v>
          </cell>
          <cell r="E81">
            <v>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30.416666666666668</v>
          </cell>
        </row>
        <row r="82">
          <cell r="B82" t="str">
            <v>Ru34N</v>
          </cell>
          <cell r="C82" t="str">
            <v>Ruraflex</v>
          </cell>
          <cell r="D82">
            <v>3</v>
          </cell>
          <cell r="E82">
            <v>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30.416666666666668</v>
          </cell>
        </row>
        <row r="83">
          <cell r="B83" t="str">
            <v>NR01N</v>
          </cell>
          <cell r="C83" t="str">
            <v>Nightsave Rural</v>
          </cell>
          <cell r="D83">
            <v>0</v>
          </cell>
          <cell r="E83">
            <v>1</v>
          </cell>
          <cell r="F83">
            <v>2.76</v>
          </cell>
          <cell r="G83">
            <v>15.32</v>
          </cell>
          <cell r="H83">
            <v>23.51</v>
          </cell>
          <cell r="I83">
            <v>43.64</v>
          </cell>
          <cell r="J83">
            <v>43.64</v>
          </cell>
          <cell r="K83">
            <v>9.69</v>
          </cell>
          <cell r="L83">
            <v>33.06</v>
          </cell>
          <cell r="M83">
            <v>101.68</v>
          </cell>
          <cell r="N83">
            <v>101.68</v>
          </cell>
          <cell r="O83">
            <v>1992.74</v>
          </cell>
          <cell r="P83">
            <v>42.61</v>
          </cell>
          <cell r="Q83">
            <v>42.61</v>
          </cell>
          <cell r="R83">
            <v>42.61</v>
          </cell>
          <cell r="S83">
            <v>27.92</v>
          </cell>
          <cell r="T83">
            <v>27.92</v>
          </cell>
          <cell r="U83">
            <v>27.92</v>
          </cell>
          <cell r="V83">
            <v>0</v>
          </cell>
          <cell r="W83">
            <v>0</v>
          </cell>
          <cell r="X83">
            <v>2</v>
          </cell>
          <cell r="Y83">
            <v>0</v>
          </cell>
          <cell r="Z83">
            <v>0</v>
          </cell>
          <cell r="AA83">
            <v>7.15</v>
          </cell>
          <cell r="AB83">
            <v>0</v>
          </cell>
          <cell r="AC83">
            <v>0</v>
          </cell>
          <cell r="AD83">
            <v>166.74</v>
          </cell>
          <cell r="AE83">
            <v>101.1</v>
          </cell>
          <cell r="AF83">
            <v>30.416666666666668</v>
          </cell>
        </row>
        <row r="84">
          <cell r="B84" t="str">
            <v>NR02N</v>
          </cell>
          <cell r="C84" t="str">
            <v>Nightsave Rural</v>
          </cell>
          <cell r="D84">
            <v>0</v>
          </cell>
          <cell r="E84">
            <v>2</v>
          </cell>
          <cell r="F84">
            <v>2.76</v>
          </cell>
          <cell r="G84">
            <v>15.32</v>
          </cell>
          <cell r="H84">
            <v>23.51</v>
          </cell>
          <cell r="I84">
            <v>43.64</v>
          </cell>
          <cell r="J84">
            <v>43.64</v>
          </cell>
          <cell r="K84">
            <v>9.69</v>
          </cell>
          <cell r="L84">
            <v>33.06</v>
          </cell>
          <cell r="M84">
            <v>101.68</v>
          </cell>
          <cell r="N84">
            <v>101.68</v>
          </cell>
          <cell r="O84">
            <v>1992.74</v>
          </cell>
          <cell r="P84">
            <v>41.27</v>
          </cell>
          <cell r="Q84">
            <v>41.27</v>
          </cell>
          <cell r="R84">
            <v>41.27</v>
          </cell>
          <cell r="S84">
            <v>27.06</v>
          </cell>
          <cell r="T84">
            <v>27.06</v>
          </cell>
          <cell r="U84">
            <v>27.06</v>
          </cell>
          <cell r="V84">
            <v>0</v>
          </cell>
          <cell r="W84">
            <v>0</v>
          </cell>
          <cell r="X84">
            <v>2</v>
          </cell>
          <cell r="Y84">
            <v>0</v>
          </cell>
          <cell r="Z84">
            <v>0</v>
          </cell>
          <cell r="AA84">
            <v>6.57</v>
          </cell>
          <cell r="AB84">
            <v>0</v>
          </cell>
          <cell r="AC84">
            <v>0</v>
          </cell>
          <cell r="AD84">
            <v>162.41</v>
          </cell>
          <cell r="AE84">
            <v>98.48</v>
          </cell>
          <cell r="AF84">
            <v>30.416666666666668</v>
          </cell>
        </row>
        <row r="85">
          <cell r="B85" t="str">
            <v>NR03N</v>
          </cell>
          <cell r="C85" t="str">
            <v>Nightsave Rural</v>
          </cell>
          <cell r="D85">
            <v>0</v>
          </cell>
          <cell r="E85">
            <v>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 t="str">
            <v>NR04N</v>
          </cell>
          <cell r="C86" t="str">
            <v>Nightsave Rural</v>
          </cell>
          <cell r="D86">
            <v>0</v>
          </cell>
          <cell r="E86">
            <v>4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 t="str">
            <v>NR11N</v>
          </cell>
          <cell r="C87" t="str">
            <v>Nightsave Rural</v>
          </cell>
          <cell r="D87">
            <v>1</v>
          </cell>
          <cell r="E87">
            <v>1</v>
          </cell>
          <cell r="F87">
            <v>2.76</v>
          </cell>
          <cell r="G87">
            <v>15.32</v>
          </cell>
          <cell r="H87">
            <v>23.51</v>
          </cell>
          <cell r="I87">
            <v>43.64</v>
          </cell>
          <cell r="J87">
            <v>43.64</v>
          </cell>
          <cell r="K87">
            <v>9.69</v>
          </cell>
          <cell r="L87">
            <v>33.06</v>
          </cell>
          <cell r="M87">
            <v>101.68</v>
          </cell>
          <cell r="N87">
            <v>101.68</v>
          </cell>
          <cell r="O87">
            <v>1992.74</v>
          </cell>
          <cell r="P87">
            <v>42.99</v>
          </cell>
          <cell r="Q87">
            <v>42.99</v>
          </cell>
          <cell r="R87">
            <v>42.99</v>
          </cell>
          <cell r="S87">
            <v>28.16</v>
          </cell>
          <cell r="T87">
            <v>28.16</v>
          </cell>
          <cell r="U87">
            <v>28.16</v>
          </cell>
          <cell r="V87">
            <v>0</v>
          </cell>
          <cell r="W87">
            <v>0</v>
          </cell>
          <cell r="X87">
            <v>2</v>
          </cell>
          <cell r="Y87">
            <v>0</v>
          </cell>
          <cell r="Z87">
            <v>0</v>
          </cell>
          <cell r="AA87">
            <v>7.17</v>
          </cell>
          <cell r="AB87">
            <v>0</v>
          </cell>
          <cell r="AC87">
            <v>0</v>
          </cell>
          <cell r="AD87">
            <v>168.42</v>
          </cell>
          <cell r="AE87">
            <v>102.13</v>
          </cell>
          <cell r="AF87">
            <v>30.416666666666668</v>
          </cell>
        </row>
        <row r="88">
          <cell r="B88" t="str">
            <v>NR12N</v>
          </cell>
          <cell r="C88" t="str">
            <v>Nightsave Rural</v>
          </cell>
          <cell r="D88">
            <v>1</v>
          </cell>
          <cell r="E88">
            <v>2</v>
          </cell>
          <cell r="F88">
            <v>2.76</v>
          </cell>
          <cell r="G88">
            <v>15.32</v>
          </cell>
          <cell r="H88">
            <v>23.51</v>
          </cell>
          <cell r="I88">
            <v>43.64</v>
          </cell>
          <cell r="J88">
            <v>43.64</v>
          </cell>
          <cell r="K88">
            <v>9.69</v>
          </cell>
          <cell r="L88">
            <v>33.06</v>
          </cell>
          <cell r="M88">
            <v>101.68</v>
          </cell>
          <cell r="N88">
            <v>101.68</v>
          </cell>
          <cell r="O88">
            <v>1992.74</v>
          </cell>
          <cell r="P88">
            <v>41.68</v>
          </cell>
          <cell r="Q88">
            <v>41.68</v>
          </cell>
          <cell r="R88">
            <v>41.68</v>
          </cell>
          <cell r="S88">
            <v>27.3</v>
          </cell>
          <cell r="T88">
            <v>27.3</v>
          </cell>
          <cell r="U88">
            <v>27.3</v>
          </cell>
          <cell r="V88">
            <v>0</v>
          </cell>
          <cell r="W88">
            <v>0</v>
          </cell>
          <cell r="X88">
            <v>2</v>
          </cell>
          <cell r="Y88">
            <v>0</v>
          </cell>
          <cell r="Z88">
            <v>0</v>
          </cell>
          <cell r="AA88">
            <v>6.59</v>
          </cell>
          <cell r="AB88">
            <v>0</v>
          </cell>
          <cell r="AC88">
            <v>0</v>
          </cell>
          <cell r="AD88">
            <v>164.07</v>
          </cell>
          <cell r="AE88">
            <v>99.47</v>
          </cell>
          <cell r="AF88">
            <v>30.416666666666668</v>
          </cell>
        </row>
        <row r="89">
          <cell r="B89" t="str">
            <v>NR13N</v>
          </cell>
          <cell r="C89" t="str">
            <v>Nightsave Rural</v>
          </cell>
          <cell r="D89">
            <v>1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 t="str">
            <v>NR14N</v>
          </cell>
          <cell r="C90" t="str">
            <v>Nightsave Rural</v>
          </cell>
          <cell r="D90">
            <v>1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NR21N</v>
          </cell>
          <cell r="C91" t="str">
            <v>Nightsave Rural</v>
          </cell>
          <cell r="D91">
            <v>2</v>
          </cell>
          <cell r="E91">
            <v>1</v>
          </cell>
          <cell r="F91">
            <v>2.76</v>
          </cell>
          <cell r="G91">
            <v>15.32</v>
          </cell>
          <cell r="H91">
            <v>23.51</v>
          </cell>
          <cell r="I91">
            <v>43.64</v>
          </cell>
          <cell r="J91">
            <v>43.64</v>
          </cell>
          <cell r="K91">
            <v>9.69</v>
          </cell>
          <cell r="L91">
            <v>33.06</v>
          </cell>
          <cell r="M91">
            <v>101.68</v>
          </cell>
          <cell r="N91">
            <v>101.68</v>
          </cell>
          <cell r="O91">
            <v>1992.74</v>
          </cell>
          <cell r="P91">
            <v>43.42</v>
          </cell>
          <cell r="Q91">
            <v>43.42</v>
          </cell>
          <cell r="R91">
            <v>43.42</v>
          </cell>
          <cell r="S91">
            <v>28.43</v>
          </cell>
          <cell r="T91">
            <v>28.43</v>
          </cell>
          <cell r="U91">
            <v>28.43</v>
          </cell>
          <cell r="V91">
            <v>0</v>
          </cell>
          <cell r="W91">
            <v>0</v>
          </cell>
          <cell r="X91">
            <v>2</v>
          </cell>
          <cell r="Y91">
            <v>0</v>
          </cell>
          <cell r="Z91">
            <v>0</v>
          </cell>
          <cell r="AA91">
            <v>7.24</v>
          </cell>
          <cell r="AB91">
            <v>0</v>
          </cell>
          <cell r="AC91">
            <v>0</v>
          </cell>
          <cell r="AD91">
            <v>170.11</v>
          </cell>
          <cell r="AE91">
            <v>103.14</v>
          </cell>
          <cell r="AF91">
            <v>30.416666666666668</v>
          </cell>
        </row>
        <row r="92">
          <cell r="B92" t="str">
            <v>NR22N</v>
          </cell>
          <cell r="C92" t="str">
            <v>Nightsave Rural</v>
          </cell>
          <cell r="D92">
            <v>2</v>
          </cell>
          <cell r="E92">
            <v>2</v>
          </cell>
          <cell r="F92">
            <v>2.76</v>
          </cell>
          <cell r="G92">
            <v>15.32</v>
          </cell>
          <cell r="H92">
            <v>23.51</v>
          </cell>
          <cell r="I92">
            <v>43.64</v>
          </cell>
          <cell r="J92">
            <v>43.64</v>
          </cell>
          <cell r="K92">
            <v>9.69</v>
          </cell>
          <cell r="L92">
            <v>33.06</v>
          </cell>
          <cell r="M92">
            <v>101.68</v>
          </cell>
          <cell r="N92">
            <v>101.68</v>
          </cell>
          <cell r="O92">
            <v>1992.74</v>
          </cell>
          <cell r="P92">
            <v>42.07</v>
          </cell>
          <cell r="Q92">
            <v>42.07</v>
          </cell>
          <cell r="R92">
            <v>42.07</v>
          </cell>
          <cell r="S92">
            <v>27.57</v>
          </cell>
          <cell r="T92">
            <v>27.57</v>
          </cell>
          <cell r="U92">
            <v>27.57</v>
          </cell>
          <cell r="V92">
            <v>0</v>
          </cell>
          <cell r="W92">
            <v>0</v>
          </cell>
          <cell r="X92">
            <v>2</v>
          </cell>
          <cell r="Y92">
            <v>0</v>
          </cell>
          <cell r="Z92">
            <v>0</v>
          </cell>
          <cell r="AA92">
            <v>6.64</v>
          </cell>
          <cell r="AB92">
            <v>0</v>
          </cell>
          <cell r="AC92">
            <v>0</v>
          </cell>
          <cell r="AD92">
            <v>165.7</v>
          </cell>
          <cell r="AE92">
            <v>100.47</v>
          </cell>
          <cell r="AF92">
            <v>30.416666666666668</v>
          </cell>
        </row>
        <row r="93">
          <cell r="B93" t="str">
            <v>NR23N</v>
          </cell>
          <cell r="C93" t="str">
            <v>Nightsave Rural</v>
          </cell>
          <cell r="D93">
            <v>2</v>
          </cell>
          <cell r="E93">
            <v>3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 t="str">
            <v>NR24N</v>
          </cell>
          <cell r="C94" t="str">
            <v>Nightsave Rural</v>
          </cell>
          <cell r="D94">
            <v>2</v>
          </cell>
          <cell r="E94">
            <v>4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 t="str">
            <v>NR31N</v>
          </cell>
          <cell r="C95" t="str">
            <v>Nightsave Rural</v>
          </cell>
          <cell r="D95">
            <v>3</v>
          </cell>
          <cell r="E95">
            <v>1</v>
          </cell>
          <cell r="F95">
            <v>2.76</v>
          </cell>
          <cell r="G95">
            <v>15.32</v>
          </cell>
          <cell r="H95">
            <v>23.51</v>
          </cell>
          <cell r="I95">
            <v>43.64</v>
          </cell>
          <cell r="J95">
            <v>43.64</v>
          </cell>
          <cell r="K95">
            <v>9.69</v>
          </cell>
          <cell r="L95">
            <v>33.06</v>
          </cell>
          <cell r="M95">
            <v>101.68</v>
          </cell>
          <cell r="N95">
            <v>101.68</v>
          </cell>
          <cell r="O95">
            <v>1992.74</v>
          </cell>
          <cell r="P95">
            <v>43.84</v>
          </cell>
          <cell r="Q95">
            <v>43.84</v>
          </cell>
          <cell r="R95">
            <v>43.84</v>
          </cell>
          <cell r="S95">
            <v>28.68</v>
          </cell>
          <cell r="T95">
            <v>28.68</v>
          </cell>
          <cell r="U95">
            <v>28.68</v>
          </cell>
          <cell r="V95">
            <v>0</v>
          </cell>
          <cell r="W95">
            <v>0</v>
          </cell>
          <cell r="X95">
            <v>2</v>
          </cell>
          <cell r="Y95">
            <v>0</v>
          </cell>
          <cell r="Z95">
            <v>0</v>
          </cell>
          <cell r="AA95">
            <v>7.25</v>
          </cell>
          <cell r="AB95">
            <v>0</v>
          </cell>
          <cell r="AC95">
            <v>0</v>
          </cell>
          <cell r="AD95">
            <v>171.84</v>
          </cell>
          <cell r="AE95">
            <v>104.18</v>
          </cell>
          <cell r="AF95">
            <v>30.416666666666668</v>
          </cell>
        </row>
        <row r="96">
          <cell r="B96" t="str">
            <v>NR32N</v>
          </cell>
          <cell r="C96" t="str">
            <v>Nightsave Rural</v>
          </cell>
          <cell r="D96">
            <v>3</v>
          </cell>
          <cell r="E96">
            <v>2</v>
          </cell>
          <cell r="F96">
            <v>2.76</v>
          </cell>
          <cell r="G96">
            <v>15.32</v>
          </cell>
          <cell r="H96">
            <v>23.51</v>
          </cell>
          <cell r="I96">
            <v>43.64</v>
          </cell>
          <cell r="J96">
            <v>43.64</v>
          </cell>
          <cell r="K96">
            <v>9.69</v>
          </cell>
          <cell r="L96">
            <v>33.06</v>
          </cell>
          <cell r="M96">
            <v>101.68</v>
          </cell>
          <cell r="N96">
            <v>101.68</v>
          </cell>
          <cell r="O96">
            <v>1992.74</v>
          </cell>
          <cell r="P96">
            <v>42.47</v>
          </cell>
          <cell r="Q96">
            <v>42.47</v>
          </cell>
          <cell r="R96">
            <v>42.47</v>
          </cell>
          <cell r="S96">
            <v>27.81</v>
          </cell>
          <cell r="T96">
            <v>27.81</v>
          </cell>
          <cell r="U96">
            <v>27.81</v>
          </cell>
          <cell r="V96">
            <v>0</v>
          </cell>
          <cell r="W96">
            <v>0</v>
          </cell>
          <cell r="X96">
            <v>2</v>
          </cell>
          <cell r="Y96">
            <v>0</v>
          </cell>
          <cell r="Z96">
            <v>0</v>
          </cell>
          <cell r="AA96">
            <v>6.65</v>
          </cell>
          <cell r="AB96">
            <v>0</v>
          </cell>
          <cell r="AC96">
            <v>0</v>
          </cell>
          <cell r="AD96">
            <v>167.4</v>
          </cell>
          <cell r="AE96">
            <v>101.49</v>
          </cell>
          <cell r="AF96">
            <v>30.416666666666668</v>
          </cell>
        </row>
        <row r="97">
          <cell r="B97" t="str">
            <v>NR33N</v>
          </cell>
          <cell r="C97" t="str">
            <v>Nightsave Rural</v>
          </cell>
          <cell r="D97">
            <v>3</v>
          </cell>
          <cell r="E97">
            <v>3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NR34N</v>
          </cell>
          <cell r="C98" t="str">
            <v>Nightsave Rural</v>
          </cell>
          <cell r="D98">
            <v>3</v>
          </cell>
          <cell r="E98">
            <v>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T101N</v>
          </cell>
          <cell r="C99" t="str">
            <v>Transflex 1</v>
          </cell>
          <cell r="D99">
            <v>0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48.4</v>
          </cell>
          <cell r="J99">
            <v>67.2</v>
          </cell>
          <cell r="K99">
            <v>0</v>
          </cell>
          <cell r="L99">
            <v>0</v>
          </cell>
          <cell r="M99">
            <v>0</v>
          </cell>
          <cell r="N99">
            <v>107.38</v>
          </cell>
          <cell r="O99">
            <v>2104.29</v>
          </cell>
          <cell r="P99">
            <v>188.87</v>
          </cell>
          <cell r="Q99">
            <v>49.05</v>
          </cell>
          <cell r="R99">
            <v>26.17</v>
          </cell>
          <cell r="S99">
            <v>52.69</v>
          </cell>
          <cell r="T99">
            <v>32.26</v>
          </cell>
          <cell r="U99">
            <v>22.54</v>
          </cell>
          <cell r="V99">
            <v>5</v>
          </cell>
          <cell r="W99">
            <v>3.97</v>
          </cell>
          <cell r="X99">
            <v>2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2709.64</v>
          </cell>
          <cell r="AD99">
            <v>0</v>
          </cell>
          <cell r="AE99">
            <v>0</v>
          </cell>
          <cell r="AF99">
            <v>30.416666666666668</v>
          </cell>
        </row>
        <row r="100">
          <cell r="B100" t="str">
            <v>T102N</v>
          </cell>
          <cell r="C100" t="str">
            <v>Transflex 1</v>
          </cell>
          <cell r="D100">
            <v>0</v>
          </cell>
          <cell r="E100">
            <v>2</v>
          </cell>
          <cell r="F100">
            <v>0</v>
          </cell>
          <cell r="G100">
            <v>0</v>
          </cell>
          <cell r="H100">
            <v>0</v>
          </cell>
          <cell r="I100">
            <v>48.4</v>
          </cell>
          <cell r="J100">
            <v>67.2</v>
          </cell>
          <cell r="K100">
            <v>0</v>
          </cell>
          <cell r="L100">
            <v>0</v>
          </cell>
          <cell r="M100">
            <v>0</v>
          </cell>
          <cell r="N100">
            <v>107.38</v>
          </cell>
          <cell r="O100">
            <v>2104.29</v>
          </cell>
          <cell r="P100">
            <v>182.83</v>
          </cell>
          <cell r="Q100">
            <v>47.52</v>
          </cell>
          <cell r="R100">
            <v>25.39</v>
          </cell>
          <cell r="S100">
            <v>51.04</v>
          </cell>
          <cell r="T100">
            <v>31.27</v>
          </cell>
          <cell r="U100">
            <v>21.87</v>
          </cell>
          <cell r="V100">
            <v>5</v>
          </cell>
          <cell r="W100">
            <v>3.97</v>
          </cell>
          <cell r="X100">
            <v>2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2483.17</v>
          </cell>
          <cell r="AD100">
            <v>0</v>
          </cell>
          <cell r="AE100">
            <v>0</v>
          </cell>
          <cell r="AF100">
            <v>30.416666666666668</v>
          </cell>
        </row>
        <row r="101">
          <cell r="B101" t="str">
            <v>T103N</v>
          </cell>
          <cell r="C101" t="str">
            <v>Transflex 1</v>
          </cell>
          <cell r="D101">
            <v>0</v>
          </cell>
          <cell r="E101">
            <v>3</v>
          </cell>
          <cell r="F101">
            <v>0</v>
          </cell>
          <cell r="G101">
            <v>0</v>
          </cell>
          <cell r="H101">
            <v>0</v>
          </cell>
          <cell r="I101">
            <v>48.4</v>
          </cell>
          <cell r="J101">
            <v>67.2</v>
          </cell>
          <cell r="K101">
            <v>0</v>
          </cell>
          <cell r="L101">
            <v>0</v>
          </cell>
          <cell r="M101">
            <v>0</v>
          </cell>
          <cell r="N101">
            <v>107.38</v>
          </cell>
          <cell r="O101">
            <v>2104.29</v>
          </cell>
          <cell r="P101">
            <v>176.2</v>
          </cell>
          <cell r="Q101">
            <v>45.84</v>
          </cell>
          <cell r="R101">
            <v>24.54</v>
          </cell>
          <cell r="S101">
            <v>49.25</v>
          </cell>
          <cell r="T101">
            <v>30.19</v>
          </cell>
          <cell r="U101">
            <v>21.15</v>
          </cell>
          <cell r="V101">
            <v>5</v>
          </cell>
          <cell r="W101">
            <v>3.97</v>
          </cell>
          <cell r="X101">
            <v>2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2406.7399999999998</v>
          </cell>
          <cell r="AD101">
            <v>0</v>
          </cell>
          <cell r="AE101">
            <v>0</v>
          </cell>
          <cell r="AF101">
            <v>30.416666666666668</v>
          </cell>
        </row>
        <row r="102">
          <cell r="B102" t="str">
            <v>T104N</v>
          </cell>
          <cell r="C102" t="str">
            <v>Transflex 1</v>
          </cell>
          <cell r="D102">
            <v>0</v>
          </cell>
          <cell r="E102">
            <v>4</v>
          </cell>
          <cell r="F102">
            <v>0</v>
          </cell>
          <cell r="G102">
            <v>0</v>
          </cell>
          <cell r="H102">
            <v>0</v>
          </cell>
          <cell r="I102">
            <v>48.4</v>
          </cell>
          <cell r="J102">
            <v>67.2</v>
          </cell>
          <cell r="K102">
            <v>0</v>
          </cell>
          <cell r="L102">
            <v>0</v>
          </cell>
          <cell r="M102">
            <v>0</v>
          </cell>
          <cell r="N102">
            <v>107.38</v>
          </cell>
          <cell r="O102">
            <v>2104.29</v>
          </cell>
          <cell r="P102">
            <v>170.08</v>
          </cell>
          <cell r="Q102">
            <v>44.31</v>
          </cell>
          <cell r="R102">
            <v>23.73</v>
          </cell>
          <cell r="S102">
            <v>47.56</v>
          </cell>
          <cell r="T102">
            <v>29.2</v>
          </cell>
          <cell r="U102">
            <v>20.47</v>
          </cell>
          <cell r="V102">
            <v>5</v>
          </cell>
          <cell r="W102">
            <v>3.97</v>
          </cell>
          <cell r="X102">
            <v>2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2167.71</v>
          </cell>
          <cell r="AD102">
            <v>0</v>
          </cell>
          <cell r="AE102">
            <v>0</v>
          </cell>
          <cell r="AF102">
            <v>30.416666666666668</v>
          </cell>
        </row>
        <row r="103">
          <cell r="B103" t="str">
            <v>T111N</v>
          </cell>
          <cell r="C103" t="str">
            <v>Transflex 1</v>
          </cell>
          <cell r="D103">
            <v>1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48.4</v>
          </cell>
          <cell r="J103">
            <v>67.2</v>
          </cell>
          <cell r="K103">
            <v>0</v>
          </cell>
          <cell r="L103">
            <v>0</v>
          </cell>
          <cell r="M103">
            <v>0</v>
          </cell>
          <cell r="N103">
            <v>107.38</v>
          </cell>
          <cell r="O103">
            <v>2104.29</v>
          </cell>
          <cell r="P103">
            <v>190.73</v>
          </cell>
          <cell r="Q103">
            <v>49.51</v>
          </cell>
          <cell r="R103">
            <v>26.44</v>
          </cell>
          <cell r="S103">
            <v>53.2</v>
          </cell>
          <cell r="T103">
            <v>32.54</v>
          </cell>
          <cell r="U103">
            <v>22.75</v>
          </cell>
          <cell r="V103">
            <v>5</v>
          </cell>
          <cell r="W103">
            <v>3.97</v>
          </cell>
          <cell r="X103">
            <v>2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2736.74</v>
          </cell>
          <cell r="AD103">
            <v>0</v>
          </cell>
          <cell r="AE103">
            <v>0</v>
          </cell>
          <cell r="AF103">
            <v>30.416666666666668</v>
          </cell>
        </row>
        <row r="104">
          <cell r="B104" t="str">
            <v>T112N</v>
          </cell>
          <cell r="C104" t="str">
            <v>Transflex 1</v>
          </cell>
          <cell r="D104">
            <v>1</v>
          </cell>
          <cell r="E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48.4</v>
          </cell>
          <cell r="J104">
            <v>67.2</v>
          </cell>
          <cell r="K104">
            <v>0</v>
          </cell>
          <cell r="L104">
            <v>0</v>
          </cell>
          <cell r="M104">
            <v>0</v>
          </cell>
          <cell r="N104">
            <v>107.38</v>
          </cell>
          <cell r="O104">
            <v>2104.29</v>
          </cell>
          <cell r="P104">
            <v>184.62</v>
          </cell>
          <cell r="Q104">
            <v>47.97</v>
          </cell>
          <cell r="R104">
            <v>25.63</v>
          </cell>
          <cell r="S104">
            <v>51.53</v>
          </cell>
          <cell r="T104">
            <v>31.56</v>
          </cell>
          <cell r="U104">
            <v>22.07</v>
          </cell>
          <cell r="V104">
            <v>5</v>
          </cell>
          <cell r="W104">
            <v>3.97</v>
          </cell>
          <cell r="X104">
            <v>2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2507.98</v>
          </cell>
          <cell r="AD104">
            <v>0</v>
          </cell>
          <cell r="AE104">
            <v>0</v>
          </cell>
          <cell r="AF104">
            <v>30.416666666666668</v>
          </cell>
        </row>
        <row r="105">
          <cell r="B105" t="str">
            <v>T113N</v>
          </cell>
          <cell r="C105" t="str">
            <v>Transflex 1</v>
          </cell>
          <cell r="D105">
            <v>1</v>
          </cell>
          <cell r="E105">
            <v>3</v>
          </cell>
          <cell r="F105">
            <v>0</v>
          </cell>
          <cell r="G105">
            <v>0</v>
          </cell>
          <cell r="H105">
            <v>0</v>
          </cell>
          <cell r="I105">
            <v>48.4</v>
          </cell>
          <cell r="J105">
            <v>67.2</v>
          </cell>
          <cell r="K105">
            <v>0</v>
          </cell>
          <cell r="L105">
            <v>0</v>
          </cell>
          <cell r="M105">
            <v>0</v>
          </cell>
          <cell r="N105">
            <v>107.38</v>
          </cell>
          <cell r="O105">
            <v>2104.29</v>
          </cell>
          <cell r="P105">
            <v>177.95</v>
          </cell>
          <cell r="Q105">
            <v>46.29</v>
          </cell>
          <cell r="R105">
            <v>24.77</v>
          </cell>
          <cell r="S105">
            <v>49.73</v>
          </cell>
          <cell r="T105">
            <v>30.48</v>
          </cell>
          <cell r="U105">
            <v>21.33</v>
          </cell>
          <cell r="V105">
            <v>5</v>
          </cell>
          <cell r="W105">
            <v>3.97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2430.7800000000002</v>
          </cell>
          <cell r="AD105">
            <v>0</v>
          </cell>
          <cell r="AE105">
            <v>0</v>
          </cell>
          <cell r="AF105">
            <v>30.416666666666668</v>
          </cell>
        </row>
        <row r="106">
          <cell r="B106" t="str">
            <v>T114N</v>
          </cell>
          <cell r="C106" t="str">
            <v>Transflex 1</v>
          </cell>
          <cell r="D106">
            <v>1</v>
          </cell>
          <cell r="E106">
            <v>4</v>
          </cell>
          <cell r="F106">
            <v>0</v>
          </cell>
          <cell r="G106">
            <v>0</v>
          </cell>
          <cell r="H106">
            <v>0</v>
          </cell>
          <cell r="I106">
            <v>48.4</v>
          </cell>
          <cell r="J106">
            <v>67.2</v>
          </cell>
          <cell r="K106">
            <v>0</v>
          </cell>
          <cell r="L106">
            <v>0</v>
          </cell>
          <cell r="M106">
            <v>0</v>
          </cell>
          <cell r="N106">
            <v>107.38</v>
          </cell>
          <cell r="O106">
            <v>2104.29</v>
          </cell>
          <cell r="P106">
            <v>171.75</v>
          </cell>
          <cell r="Q106">
            <v>44.73</v>
          </cell>
          <cell r="R106">
            <v>23.95</v>
          </cell>
          <cell r="S106">
            <v>48.05</v>
          </cell>
          <cell r="T106">
            <v>29.48</v>
          </cell>
          <cell r="U106">
            <v>20.64</v>
          </cell>
          <cell r="V106">
            <v>5</v>
          </cell>
          <cell r="W106">
            <v>3.97</v>
          </cell>
          <cell r="X106">
            <v>2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2189.39</v>
          </cell>
          <cell r="AD106">
            <v>0</v>
          </cell>
          <cell r="AE106">
            <v>0</v>
          </cell>
          <cell r="AF106">
            <v>30.416666666666668</v>
          </cell>
        </row>
        <row r="107">
          <cell r="B107" t="str">
            <v>T121N</v>
          </cell>
          <cell r="C107" t="str">
            <v>Transflex 1</v>
          </cell>
          <cell r="D107">
            <v>2</v>
          </cell>
          <cell r="E107">
            <v>1</v>
          </cell>
          <cell r="F107">
            <v>0</v>
          </cell>
          <cell r="G107">
            <v>0</v>
          </cell>
          <cell r="H107">
            <v>0</v>
          </cell>
          <cell r="I107">
            <v>48.4</v>
          </cell>
          <cell r="J107">
            <v>67.2</v>
          </cell>
          <cell r="K107">
            <v>0</v>
          </cell>
          <cell r="L107">
            <v>0</v>
          </cell>
          <cell r="M107">
            <v>0</v>
          </cell>
          <cell r="N107">
            <v>107.38</v>
          </cell>
          <cell r="O107">
            <v>2104.29</v>
          </cell>
          <cell r="P107">
            <v>192.62</v>
          </cell>
          <cell r="Q107">
            <v>50</v>
          </cell>
          <cell r="R107">
            <v>26.67</v>
          </cell>
          <cell r="S107">
            <v>53.71</v>
          </cell>
          <cell r="T107">
            <v>32.86</v>
          </cell>
          <cell r="U107">
            <v>22.95</v>
          </cell>
          <cell r="V107">
            <v>5</v>
          </cell>
          <cell r="W107">
            <v>3.97</v>
          </cell>
          <cell r="X107">
            <v>2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2763.83</v>
          </cell>
          <cell r="AD107">
            <v>0</v>
          </cell>
          <cell r="AE107">
            <v>0</v>
          </cell>
          <cell r="AF107">
            <v>30.416666666666668</v>
          </cell>
        </row>
        <row r="108">
          <cell r="B108" t="str">
            <v>T122N</v>
          </cell>
          <cell r="C108" t="str">
            <v>Transflex 1</v>
          </cell>
          <cell r="D108">
            <v>2</v>
          </cell>
          <cell r="E108">
            <v>2</v>
          </cell>
          <cell r="F108">
            <v>0</v>
          </cell>
          <cell r="G108">
            <v>0</v>
          </cell>
          <cell r="H108">
            <v>0</v>
          </cell>
          <cell r="I108">
            <v>48.4</v>
          </cell>
          <cell r="J108">
            <v>67.2</v>
          </cell>
          <cell r="K108">
            <v>0</v>
          </cell>
          <cell r="L108">
            <v>0</v>
          </cell>
          <cell r="M108">
            <v>0</v>
          </cell>
          <cell r="N108">
            <v>107.38</v>
          </cell>
          <cell r="O108">
            <v>2104.29</v>
          </cell>
          <cell r="P108">
            <v>186.45</v>
          </cell>
          <cell r="Q108">
            <v>48.45</v>
          </cell>
          <cell r="R108">
            <v>25.85</v>
          </cell>
          <cell r="S108">
            <v>52.03</v>
          </cell>
          <cell r="T108">
            <v>31.86</v>
          </cell>
          <cell r="U108">
            <v>22.25</v>
          </cell>
          <cell r="V108">
            <v>5</v>
          </cell>
          <cell r="W108">
            <v>3.97</v>
          </cell>
          <cell r="X108">
            <v>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2532.81</v>
          </cell>
          <cell r="AD108">
            <v>0</v>
          </cell>
          <cell r="AE108">
            <v>0</v>
          </cell>
          <cell r="AF108">
            <v>30.416666666666668</v>
          </cell>
        </row>
        <row r="109">
          <cell r="B109" t="str">
            <v>T123N</v>
          </cell>
          <cell r="C109" t="str">
            <v>Transflex 1</v>
          </cell>
          <cell r="D109">
            <v>2</v>
          </cell>
          <cell r="E109">
            <v>3</v>
          </cell>
          <cell r="F109">
            <v>0</v>
          </cell>
          <cell r="G109">
            <v>0</v>
          </cell>
          <cell r="H109">
            <v>0</v>
          </cell>
          <cell r="I109">
            <v>48.4</v>
          </cell>
          <cell r="J109">
            <v>67.2</v>
          </cell>
          <cell r="K109">
            <v>0</v>
          </cell>
          <cell r="L109">
            <v>0</v>
          </cell>
          <cell r="M109">
            <v>0</v>
          </cell>
          <cell r="N109">
            <v>107.38</v>
          </cell>
          <cell r="O109">
            <v>2104.29</v>
          </cell>
          <cell r="P109">
            <v>179.71</v>
          </cell>
          <cell r="Q109">
            <v>46.72</v>
          </cell>
          <cell r="R109">
            <v>24.98</v>
          </cell>
          <cell r="S109">
            <v>50.2</v>
          </cell>
          <cell r="T109">
            <v>30.75</v>
          </cell>
          <cell r="U109">
            <v>21.51</v>
          </cell>
          <cell r="V109">
            <v>5</v>
          </cell>
          <cell r="W109">
            <v>3.97</v>
          </cell>
          <cell r="X109">
            <v>2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2454.85</v>
          </cell>
          <cell r="AD109">
            <v>0</v>
          </cell>
          <cell r="AE109">
            <v>0</v>
          </cell>
          <cell r="AF109">
            <v>30.416666666666668</v>
          </cell>
        </row>
        <row r="110">
          <cell r="B110" t="str">
            <v>T124N</v>
          </cell>
          <cell r="C110" t="str">
            <v>Transflex 1</v>
          </cell>
          <cell r="D110">
            <v>2</v>
          </cell>
          <cell r="E110">
            <v>4</v>
          </cell>
          <cell r="F110">
            <v>0</v>
          </cell>
          <cell r="G110">
            <v>0</v>
          </cell>
          <cell r="H110">
            <v>0</v>
          </cell>
          <cell r="I110">
            <v>48.4</v>
          </cell>
          <cell r="J110">
            <v>67.2</v>
          </cell>
          <cell r="K110">
            <v>0</v>
          </cell>
          <cell r="L110">
            <v>0</v>
          </cell>
          <cell r="M110">
            <v>0</v>
          </cell>
          <cell r="N110">
            <v>107.38</v>
          </cell>
          <cell r="O110">
            <v>2104.29</v>
          </cell>
          <cell r="P110">
            <v>173.44</v>
          </cell>
          <cell r="Q110">
            <v>45.15</v>
          </cell>
          <cell r="R110">
            <v>24.17</v>
          </cell>
          <cell r="S110">
            <v>48.51</v>
          </cell>
          <cell r="T110">
            <v>29.74</v>
          </cell>
          <cell r="U110">
            <v>20.84</v>
          </cell>
          <cell r="V110">
            <v>5</v>
          </cell>
          <cell r="W110">
            <v>3.97</v>
          </cell>
          <cell r="X110">
            <v>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2211.0500000000002</v>
          </cell>
          <cell r="AD110">
            <v>0</v>
          </cell>
          <cell r="AE110">
            <v>0</v>
          </cell>
          <cell r="AF110">
            <v>30.416666666666668</v>
          </cell>
        </row>
        <row r="111">
          <cell r="B111" t="str">
            <v>T131N</v>
          </cell>
          <cell r="C111" t="str">
            <v>Transflex 1</v>
          </cell>
          <cell r="D111">
            <v>3</v>
          </cell>
          <cell r="E111">
            <v>1</v>
          </cell>
          <cell r="F111">
            <v>0</v>
          </cell>
          <cell r="G111">
            <v>0</v>
          </cell>
          <cell r="H111">
            <v>0</v>
          </cell>
          <cell r="I111">
            <v>48.4</v>
          </cell>
          <cell r="J111">
            <v>67.2</v>
          </cell>
          <cell r="K111">
            <v>0</v>
          </cell>
          <cell r="L111">
            <v>0</v>
          </cell>
          <cell r="M111">
            <v>0</v>
          </cell>
          <cell r="N111">
            <v>107.38</v>
          </cell>
          <cell r="O111">
            <v>2104.29</v>
          </cell>
          <cell r="P111">
            <v>194.53</v>
          </cell>
          <cell r="Q111">
            <v>50.47</v>
          </cell>
          <cell r="R111">
            <v>26.91</v>
          </cell>
          <cell r="S111">
            <v>54.2</v>
          </cell>
          <cell r="T111">
            <v>33.159999999999997</v>
          </cell>
          <cell r="U111">
            <v>23.17</v>
          </cell>
          <cell r="V111">
            <v>5</v>
          </cell>
          <cell r="W111">
            <v>3.97</v>
          </cell>
          <cell r="X111">
            <v>2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2790.93</v>
          </cell>
          <cell r="AD111">
            <v>0</v>
          </cell>
          <cell r="AE111">
            <v>0</v>
          </cell>
          <cell r="AF111">
            <v>30.416666666666668</v>
          </cell>
        </row>
        <row r="112">
          <cell r="B112" t="str">
            <v>T132N</v>
          </cell>
          <cell r="C112" t="str">
            <v>Transflex 1</v>
          </cell>
          <cell r="D112">
            <v>3</v>
          </cell>
          <cell r="E112">
            <v>2</v>
          </cell>
          <cell r="F112">
            <v>0</v>
          </cell>
          <cell r="G112">
            <v>0</v>
          </cell>
          <cell r="H112">
            <v>0</v>
          </cell>
          <cell r="I112">
            <v>48.4</v>
          </cell>
          <cell r="J112">
            <v>67.2</v>
          </cell>
          <cell r="K112">
            <v>0</v>
          </cell>
          <cell r="L112">
            <v>0</v>
          </cell>
          <cell r="M112">
            <v>0</v>
          </cell>
          <cell r="N112">
            <v>107.38</v>
          </cell>
          <cell r="O112">
            <v>2104.29</v>
          </cell>
          <cell r="P112">
            <v>188.3</v>
          </cell>
          <cell r="Q112">
            <v>48.91</v>
          </cell>
          <cell r="R112">
            <v>26.09</v>
          </cell>
          <cell r="S112">
            <v>52.52</v>
          </cell>
          <cell r="T112">
            <v>32.130000000000003</v>
          </cell>
          <cell r="U112">
            <v>22.47</v>
          </cell>
          <cell r="V112">
            <v>5</v>
          </cell>
          <cell r="W112">
            <v>3.97</v>
          </cell>
          <cell r="X112">
            <v>2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2557.64</v>
          </cell>
          <cell r="AD112">
            <v>0</v>
          </cell>
          <cell r="AE112">
            <v>0</v>
          </cell>
          <cell r="AF112">
            <v>30.416666666666668</v>
          </cell>
        </row>
        <row r="113">
          <cell r="B113" t="str">
            <v>T133N</v>
          </cell>
          <cell r="C113" t="str">
            <v>Transflex 1</v>
          </cell>
          <cell r="D113">
            <v>3</v>
          </cell>
          <cell r="E113">
            <v>3</v>
          </cell>
          <cell r="F113">
            <v>0</v>
          </cell>
          <cell r="G113">
            <v>0</v>
          </cell>
          <cell r="H113">
            <v>0</v>
          </cell>
          <cell r="I113">
            <v>48.4</v>
          </cell>
          <cell r="J113">
            <v>67.2</v>
          </cell>
          <cell r="K113">
            <v>0</v>
          </cell>
          <cell r="L113">
            <v>0</v>
          </cell>
          <cell r="M113">
            <v>0</v>
          </cell>
          <cell r="N113">
            <v>107.38</v>
          </cell>
          <cell r="O113">
            <v>2104.29</v>
          </cell>
          <cell r="P113">
            <v>181.51</v>
          </cell>
          <cell r="Q113">
            <v>47.16</v>
          </cell>
          <cell r="R113">
            <v>25.22</v>
          </cell>
          <cell r="S113">
            <v>50.67</v>
          </cell>
          <cell r="T113">
            <v>31.05</v>
          </cell>
          <cell r="U113">
            <v>21.71</v>
          </cell>
          <cell r="V113">
            <v>5</v>
          </cell>
          <cell r="W113">
            <v>3.97</v>
          </cell>
          <cell r="X113">
            <v>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2478.9299999999998</v>
          </cell>
          <cell r="AD113">
            <v>0</v>
          </cell>
          <cell r="AE113">
            <v>0</v>
          </cell>
          <cell r="AF113">
            <v>30.416666666666668</v>
          </cell>
        </row>
        <row r="114">
          <cell r="B114" t="str">
            <v>T134N</v>
          </cell>
          <cell r="C114" t="str">
            <v>Transflex 1</v>
          </cell>
          <cell r="D114">
            <v>3</v>
          </cell>
          <cell r="E114">
            <v>4</v>
          </cell>
          <cell r="F114">
            <v>0</v>
          </cell>
          <cell r="G114">
            <v>0</v>
          </cell>
          <cell r="H114">
            <v>0</v>
          </cell>
          <cell r="I114">
            <v>48.4</v>
          </cell>
          <cell r="J114">
            <v>67.2</v>
          </cell>
          <cell r="K114">
            <v>0</v>
          </cell>
          <cell r="L114">
            <v>0</v>
          </cell>
          <cell r="M114">
            <v>0</v>
          </cell>
          <cell r="N114">
            <v>107.38</v>
          </cell>
          <cell r="O114">
            <v>2104.29</v>
          </cell>
          <cell r="P114">
            <v>175.18</v>
          </cell>
          <cell r="Q114">
            <v>45.56</v>
          </cell>
          <cell r="R114">
            <v>24.39</v>
          </cell>
          <cell r="S114">
            <v>48.94</v>
          </cell>
          <cell r="T114">
            <v>30.02</v>
          </cell>
          <cell r="U114">
            <v>21.01</v>
          </cell>
          <cell r="V114">
            <v>5</v>
          </cell>
          <cell r="W114">
            <v>3.97</v>
          </cell>
          <cell r="X114">
            <v>2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2232.7399999999998</v>
          </cell>
          <cell r="AD114">
            <v>0</v>
          </cell>
          <cell r="AE114">
            <v>0</v>
          </cell>
          <cell r="AF114">
            <v>30.416666666666668</v>
          </cell>
        </row>
        <row r="115">
          <cell r="B115" t="str">
            <v>T201N</v>
          </cell>
          <cell r="C115" t="str">
            <v>Transflex 2</v>
          </cell>
          <cell r="D115">
            <v>0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48.4</v>
          </cell>
          <cell r="J115">
            <v>67.2</v>
          </cell>
          <cell r="K115">
            <v>0</v>
          </cell>
          <cell r="L115">
            <v>0</v>
          </cell>
          <cell r="M115">
            <v>0</v>
          </cell>
          <cell r="N115">
            <v>107.38</v>
          </cell>
          <cell r="O115">
            <v>2104.29</v>
          </cell>
          <cell r="P115">
            <v>188.87</v>
          </cell>
          <cell r="Q115">
            <v>49.05</v>
          </cell>
          <cell r="R115">
            <v>26.17</v>
          </cell>
          <cell r="S115">
            <v>52.69</v>
          </cell>
          <cell r="T115">
            <v>32.26</v>
          </cell>
          <cell r="U115">
            <v>22.54</v>
          </cell>
          <cell r="V115">
            <v>5</v>
          </cell>
          <cell r="W115">
            <v>3.97</v>
          </cell>
          <cell r="X115">
            <v>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5227.53</v>
          </cell>
          <cell r="AD115">
            <v>0</v>
          </cell>
          <cell r="AE115">
            <v>0</v>
          </cell>
          <cell r="AF115">
            <v>30.416666666666668</v>
          </cell>
        </row>
        <row r="116">
          <cell r="B116" t="str">
            <v>T202N</v>
          </cell>
          <cell r="C116" t="str">
            <v>Transflex 2</v>
          </cell>
          <cell r="D116">
            <v>0</v>
          </cell>
          <cell r="E116">
            <v>2</v>
          </cell>
          <cell r="F116">
            <v>0</v>
          </cell>
          <cell r="G116">
            <v>0</v>
          </cell>
          <cell r="H116">
            <v>0</v>
          </cell>
          <cell r="I116">
            <v>48.4</v>
          </cell>
          <cell r="J116">
            <v>67.2</v>
          </cell>
          <cell r="K116">
            <v>0</v>
          </cell>
          <cell r="L116">
            <v>0</v>
          </cell>
          <cell r="M116">
            <v>0</v>
          </cell>
          <cell r="N116">
            <v>107.38</v>
          </cell>
          <cell r="O116">
            <v>2104.29</v>
          </cell>
          <cell r="P116">
            <v>182.83</v>
          </cell>
          <cell r="Q116">
            <v>47.52</v>
          </cell>
          <cell r="R116">
            <v>25.39</v>
          </cell>
          <cell r="S116">
            <v>51.04</v>
          </cell>
          <cell r="T116">
            <v>31.27</v>
          </cell>
          <cell r="U116">
            <v>21.87</v>
          </cell>
          <cell r="V116">
            <v>5</v>
          </cell>
          <cell r="W116">
            <v>3.97</v>
          </cell>
          <cell r="X116">
            <v>2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4790.59</v>
          </cell>
          <cell r="AD116">
            <v>0</v>
          </cell>
          <cell r="AE116">
            <v>0</v>
          </cell>
          <cell r="AF116">
            <v>30.416666666666668</v>
          </cell>
        </row>
        <row r="117">
          <cell r="B117" t="str">
            <v>T203N</v>
          </cell>
          <cell r="C117" t="str">
            <v>Transflex 2</v>
          </cell>
          <cell r="D117">
            <v>0</v>
          </cell>
          <cell r="E117">
            <v>3</v>
          </cell>
          <cell r="F117">
            <v>0</v>
          </cell>
          <cell r="G117">
            <v>0</v>
          </cell>
          <cell r="H117">
            <v>0</v>
          </cell>
          <cell r="I117">
            <v>48.4</v>
          </cell>
          <cell r="J117">
            <v>67.2</v>
          </cell>
          <cell r="K117">
            <v>0</v>
          </cell>
          <cell r="L117">
            <v>0</v>
          </cell>
          <cell r="M117">
            <v>0</v>
          </cell>
          <cell r="N117">
            <v>107.38</v>
          </cell>
          <cell r="O117">
            <v>2104.29</v>
          </cell>
          <cell r="P117">
            <v>176.2</v>
          </cell>
          <cell r="Q117">
            <v>45.84</v>
          </cell>
          <cell r="R117">
            <v>24.54</v>
          </cell>
          <cell r="S117">
            <v>49.25</v>
          </cell>
          <cell r="T117">
            <v>30.19</v>
          </cell>
          <cell r="U117">
            <v>21.15</v>
          </cell>
          <cell r="V117">
            <v>5</v>
          </cell>
          <cell r="W117">
            <v>3.97</v>
          </cell>
          <cell r="X117">
            <v>2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4643.1400000000003</v>
          </cell>
          <cell r="AD117">
            <v>0</v>
          </cell>
          <cell r="AE117">
            <v>0</v>
          </cell>
          <cell r="AF117">
            <v>30.416666666666668</v>
          </cell>
        </row>
        <row r="118">
          <cell r="B118" t="str">
            <v>T204N</v>
          </cell>
          <cell r="C118" t="str">
            <v>Transflex 2</v>
          </cell>
          <cell r="D118">
            <v>0</v>
          </cell>
          <cell r="E118">
            <v>4</v>
          </cell>
          <cell r="F118">
            <v>0</v>
          </cell>
          <cell r="G118">
            <v>0</v>
          </cell>
          <cell r="H118">
            <v>0</v>
          </cell>
          <cell r="I118">
            <v>48.4</v>
          </cell>
          <cell r="J118">
            <v>67.2</v>
          </cell>
          <cell r="K118">
            <v>0</v>
          </cell>
          <cell r="L118">
            <v>0</v>
          </cell>
          <cell r="M118">
            <v>0</v>
          </cell>
          <cell r="N118">
            <v>107.38</v>
          </cell>
          <cell r="O118">
            <v>2104.29</v>
          </cell>
          <cell r="P118">
            <v>170.08</v>
          </cell>
          <cell r="Q118">
            <v>44.31</v>
          </cell>
          <cell r="R118">
            <v>23.73</v>
          </cell>
          <cell r="S118">
            <v>47.56</v>
          </cell>
          <cell r="T118">
            <v>29.2</v>
          </cell>
          <cell r="U118">
            <v>20.47</v>
          </cell>
          <cell r="V118">
            <v>5</v>
          </cell>
          <cell r="W118">
            <v>3.97</v>
          </cell>
          <cell r="X118">
            <v>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4182.0200000000004</v>
          </cell>
          <cell r="AD118">
            <v>0</v>
          </cell>
          <cell r="AE118">
            <v>0</v>
          </cell>
          <cell r="AF118">
            <v>30.416666666666668</v>
          </cell>
        </row>
        <row r="119">
          <cell r="B119" t="str">
            <v>T211N</v>
          </cell>
          <cell r="C119" t="str">
            <v>Transflex 2</v>
          </cell>
          <cell r="D119">
            <v>1</v>
          </cell>
          <cell r="E119">
            <v>1</v>
          </cell>
          <cell r="F119">
            <v>0</v>
          </cell>
          <cell r="G119">
            <v>0</v>
          </cell>
          <cell r="H119">
            <v>0</v>
          </cell>
          <cell r="I119">
            <v>48.4</v>
          </cell>
          <cell r="J119">
            <v>67.2</v>
          </cell>
          <cell r="K119">
            <v>0</v>
          </cell>
          <cell r="L119">
            <v>0</v>
          </cell>
          <cell r="M119">
            <v>0</v>
          </cell>
          <cell r="N119">
            <v>107.38</v>
          </cell>
          <cell r="O119">
            <v>2104.29</v>
          </cell>
          <cell r="P119">
            <v>190.73</v>
          </cell>
          <cell r="Q119">
            <v>49.51</v>
          </cell>
          <cell r="R119">
            <v>26.44</v>
          </cell>
          <cell r="S119">
            <v>53.2</v>
          </cell>
          <cell r="T119">
            <v>32.54</v>
          </cell>
          <cell r="U119">
            <v>22.75</v>
          </cell>
          <cell r="V119">
            <v>5</v>
          </cell>
          <cell r="W119">
            <v>3.97</v>
          </cell>
          <cell r="X119">
            <v>2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5279.82</v>
          </cell>
          <cell r="AD119">
            <v>0</v>
          </cell>
          <cell r="AE119">
            <v>0</v>
          </cell>
          <cell r="AF119">
            <v>30.416666666666668</v>
          </cell>
        </row>
        <row r="120">
          <cell r="B120" t="str">
            <v>T212N</v>
          </cell>
          <cell r="C120" t="str">
            <v>Transflex 2</v>
          </cell>
          <cell r="D120">
            <v>1</v>
          </cell>
          <cell r="E120">
            <v>2</v>
          </cell>
          <cell r="F120">
            <v>0</v>
          </cell>
          <cell r="G120">
            <v>0</v>
          </cell>
          <cell r="H120">
            <v>0</v>
          </cell>
          <cell r="I120">
            <v>48.4</v>
          </cell>
          <cell r="J120">
            <v>67.2</v>
          </cell>
          <cell r="K120">
            <v>0</v>
          </cell>
          <cell r="L120">
            <v>0</v>
          </cell>
          <cell r="M120">
            <v>0</v>
          </cell>
          <cell r="N120">
            <v>107.38</v>
          </cell>
          <cell r="O120">
            <v>2104.29</v>
          </cell>
          <cell r="P120">
            <v>184.62</v>
          </cell>
          <cell r="Q120">
            <v>47.97</v>
          </cell>
          <cell r="R120">
            <v>25.63</v>
          </cell>
          <cell r="S120">
            <v>51.53</v>
          </cell>
          <cell r="T120">
            <v>31.56</v>
          </cell>
          <cell r="U120">
            <v>22.07</v>
          </cell>
          <cell r="V120">
            <v>5</v>
          </cell>
          <cell r="W120">
            <v>3.97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4838.5</v>
          </cell>
          <cell r="AD120">
            <v>0</v>
          </cell>
          <cell r="AE120">
            <v>0</v>
          </cell>
          <cell r="AF120">
            <v>30.416666666666668</v>
          </cell>
        </row>
        <row r="121">
          <cell r="B121" t="str">
            <v>T213N</v>
          </cell>
          <cell r="C121" t="str">
            <v>Transflex 2</v>
          </cell>
          <cell r="D121">
            <v>1</v>
          </cell>
          <cell r="E121">
            <v>3</v>
          </cell>
          <cell r="F121">
            <v>0</v>
          </cell>
          <cell r="G121">
            <v>0</v>
          </cell>
          <cell r="H121">
            <v>0</v>
          </cell>
          <cell r="I121">
            <v>48.4</v>
          </cell>
          <cell r="J121">
            <v>67.2</v>
          </cell>
          <cell r="K121">
            <v>0</v>
          </cell>
          <cell r="L121">
            <v>0</v>
          </cell>
          <cell r="M121">
            <v>0</v>
          </cell>
          <cell r="N121">
            <v>107.38</v>
          </cell>
          <cell r="O121">
            <v>2104.29</v>
          </cell>
          <cell r="P121">
            <v>177.95</v>
          </cell>
          <cell r="Q121">
            <v>46.29</v>
          </cell>
          <cell r="R121">
            <v>24.77</v>
          </cell>
          <cell r="S121">
            <v>49.73</v>
          </cell>
          <cell r="T121">
            <v>30.48</v>
          </cell>
          <cell r="U121">
            <v>21.33</v>
          </cell>
          <cell r="V121">
            <v>5</v>
          </cell>
          <cell r="W121">
            <v>3.97</v>
          </cell>
          <cell r="X121">
            <v>2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4689.5600000000004</v>
          </cell>
          <cell r="AD121">
            <v>0</v>
          </cell>
          <cell r="AE121">
            <v>0</v>
          </cell>
          <cell r="AF121">
            <v>30.416666666666668</v>
          </cell>
        </row>
        <row r="122">
          <cell r="B122" t="str">
            <v>T214N</v>
          </cell>
          <cell r="C122" t="str">
            <v>Transflex 2</v>
          </cell>
          <cell r="D122">
            <v>1</v>
          </cell>
          <cell r="E122">
            <v>4</v>
          </cell>
          <cell r="F122">
            <v>0</v>
          </cell>
          <cell r="G122">
            <v>0</v>
          </cell>
          <cell r="H122">
            <v>0</v>
          </cell>
          <cell r="I122">
            <v>48.4</v>
          </cell>
          <cell r="J122">
            <v>67.2</v>
          </cell>
          <cell r="K122">
            <v>0</v>
          </cell>
          <cell r="L122">
            <v>0</v>
          </cell>
          <cell r="M122">
            <v>0</v>
          </cell>
          <cell r="N122">
            <v>107.38</v>
          </cell>
          <cell r="O122">
            <v>2104.29</v>
          </cell>
          <cell r="P122">
            <v>171.75</v>
          </cell>
          <cell r="Q122">
            <v>44.73</v>
          </cell>
          <cell r="R122">
            <v>23.95</v>
          </cell>
          <cell r="S122">
            <v>48.05</v>
          </cell>
          <cell r="T122">
            <v>29.48</v>
          </cell>
          <cell r="U122">
            <v>20.64</v>
          </cell>
          <cell r="V122">
            <v>5</v>
          </cell>
          <cell r="W122">
            <v>3.97</v>
          </cell>
          <cell r="X122">
            <v>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4223.84</v>
          </cell>
          <cell r="AD122">
            <v>0</v>
          </cell>
          <cell r="AE122">
            <v>0</v>
          </cell>
          <cell r="AF122">
            <v>30.416666666666668</v>
          </cell>
        </row>
        <row r="123">
          <cell r="B123" t="str">
            <v>T221N</v>
          </cell>
          <cell r="C123" t="str">
            <v>Transflex 2</v>
          </cell>
          <cell r="D123">
            <v>2</v>
          </cell>
          <cell r="E123">
            <v>1</v>
          </cell>
          <cell r="F123">
            <v>0</v>
          </cell>
          <cell r="G123">
            <v>0</v>
          </cell>
          <cell r="H123">
            <v>0</v>
          </cell>
          <cell r="I123">
            <v>48.4</v>
          </cell>
          <cell r="J123">
            <v>67.2</v>
          </cell>
          <cell r="K123">
            <v>0</v>
          </cell>
          <cell r="L123">
            <v>0</v>
          </cell>
          <cell r="M123">
            <v>0</v>
          </cell>
          <cell r="N123">
            <v>107.38</v>
          </cell>
          <cell r="O123">
            <v>2104.29</v>
          </cell>
          <cell r="P123">
            <v>192.62</v>
          </cell>
          <cell r="Q123">
            <v>50</v>
          </cell>
          <cell r="R123">
            <v>26.67</v>
          </cell>
          <cell r="S123">
            <v>53.71</v>
          </cell>
          <cell r="T123">
            <v>32.86</v>
          </cell>
          <cell r="U123">
            <v>22.95</v>
          </cell>
          <cell r="V123">
            <v>5</v>
          </cell>
          <cell r="W123">
            <v>3.97</v>
          </cell>
          <cell r="X123">
            <v>2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5332.08</v>
          </cell>
          <cell r="AD123">
            <v>0</v>
          </cell>
          <cell r="AE123">
            <v>0</v>
          </cell>
          <cell r="AF123">
            <v>30.416666666666668</v>
          </cell>
        </row>
        <row r="124">
          <cell r="B124" t="str">
            <v>T222N</v>
          </cell>
          <cell r="C124" t="str">
            <v>Transflex 2</v>
          </cell>
          <cell r="D124">
            <v>2</v>
          </cell>
          <cell r="E124">
            <v>2</v>
          </cell>
          <cell r="F124">
            <v>0</v>
          </cell>
          <cell r="G124">
            <v>0</v>
          </cell>
          <cell r="H124">
            <v>0</v>
          </cell>
          <cell r="I124">
            <v>48.4</v>
          </cell>
          <cell r="J124">
            <v>67.2</v>
          </cell>
          <cell r="K124">
            <v>0</v>
          </cell>
          <cell r="L124">
            <v>0</v>
          </cell>
          <cell r="M124">
            <v>0</v>
          </cell>
          <cell r="N124">
            <v>107.38</v>
          </cell>
          <cell r="O124">
            <v>2104.29</v>
          </cell>
          <cell r="P124">
            <v>186.45</v>
          </cell>
          <cell r="Q124">
            <v>48.45</v>
          </cell>
          <cell r="R124">
            <v>25.85</v>
          </cell>
          <cell r="S124">
            <v>52.03</v>
          </cell>
          <cell r="T124">
            <v>31.86</v>
          </cell>
          <cell r="U124">
            <v>22.25</v>
          </cell>
          <cell r="V124">
            <v>5</v>
          </cell>
          <cell r="W124">
            <v>3.97</v>
          </cell>
          <cell r="X124">
            <v>2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4886.41</v>
          </cell>
          <cell r="AD124">
            <v>0</v>
          </cell>
          <cell r="AE124">
            <v>0</v>
          </cell>
          <cell r="AF124">
            <v>30.416666666666668</v>
          </cell>
        </row>
        <row r="125">
          <cell r="B125" t="str">
            <v>T223N</v>
          </cell>
          <cell r="C125" t="str">
            <v>Transflex 2</v>
          </cell>
          <cell r="D125">
            <v>2</v>
          </cell>
          <cell r="E125">
            <v>3</v>
          </cell>
          <cell r="F125">
            <v>0</v>
          </cell>
          <cell r="G125">
            <v>0</v>
          </cell>
          <cell r="H125">
            <v>0</v>
          </cell>
          <cell r="I125">
            <v>48.4</v>
          </cell>
          <cell r="J125">
            <v>67.2</v>
          </cell>
          <cell r="K125">
            <v>0</v>
          </cell>
          <cell r="L125">
            <v>0</v>
          </cell>
          <cell r="M125">
            <v>0</v>
          </cell>
          <cell r="N125">
            <v>107.38</v>
          </cell>
          <cell r="O125">
            <v>2104.29</v>
          </cell>
          <cell r="P125">
            <v>179.71</v>
          </cell>
          <cell r="Q125">
            <v>46.72</v>
          </cell>
          <cell r="R125">
            <v>24.98</v>
          </cell>
          <cell r="S125">
            <v>50.2</v>
          </cell>
          <cell r="T125">
            <v>30.75</v>
          </cell>
          <cell r="U125">
            <v>21.51</v>
          </cell>
          <cell r="V125">
            <v>5</v>
          </cell>
          <cell r="W125">
            <v>3.97</v>
          </cell>
          <cell r="X125">
            <v>2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4736</v>
          </cell>
          <cell r="AD125">
            <v>0</v>
          </cell>
          <cell r="AE125">
            <v>0</v>
          </cell>
          <cell r="AF125">
            <v>30.416666666666668</v>
          </cell>
        </row>
        <row r="126">
          <cell r="B126" t="str">
            <v>T224N</v>
          </cell>
          <cell r="C126" t="str">
            <v>Transflex 2</v>
          </cell>
          <cell r="D126">
            <v>2</v>
          </cell>
          <cell r="E126">
            <v>4</v>
          </cell>
          <cell r="F126">
            <v>0</v>
          </cell>
          <cell r="G126">
            <v>0</v>
          </cell>
          <cell r="H126">
            <v>0</v>
          </cell>
          <cell r="I126">
            <v>48.4</v>
          </cell>
          <cell r="J126">
            <v>67.2</v>
          </cell>
          <cell r="K126">
            <v>0</v>
          </cell>
          <cell r="L126">
            <v>0</v>
          </cell>
          <cell r="M126">
            <v>0</v>
          </cell>
          <cell r="N126">
            <v>107.38</v>
          </cell>
          <cell r="O126">
            <v>2104.29</v>
          </cell>
          <cell r="P126">
            <v>173.44</v>
          </cell>
          <cell r="Q126">
            <v>45.15</v>
          </cell>
          <cell r="R126">
            <v>24.17</v>
          </cell>
          <cell r="S126">
            <v>48.51</v>
          </cell>
          <cell r="T126">
            <v>29.74</v>
          </cell>
          <cell r="U126">
            <v>20.84</v>
          </cell>
          <cell r="V126">
            <v>5</v>
          </cell>
          <cell r="W126">
            <v>3.97</v>
          </cell>
          <cell r="X126">
            <v>2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4265.6499999999996</v>
          </cell>
          <cell r="AD126">
            <v>0</v>
          </cell>
          <cell r="AE126">
            <v>0</v>
          </cell>
          <cell r="AF126">
            <v>30.416666666666668</v>
          </cell>
        </row>
        <row r="127">
          <cell r="B127" t="str">
            <v>T231N</v>
          </cell>
          <cell r="C127" t="str">
            <v>Transflex 2</v>
          </cell>
          <cell r="D127">
            <v>3</v>
          </cell>
          <cell r="E127">
            <v>1</v>
          </cell>
          <cell r="F127">
            <v>0</v>
          </cell>
          <cell r="G127">
            <v>0</v>
          </cell>
          <cell r="H127">
            <v>0</v>
          </cell>
          <cell r="I127">
            <v>48.4</v>
          </cell>
          <cell r="J127">
            <v>67.2</v>
          </cell>
          <cell r="K127">
            <v>0</v>
          </cell>
          <cell r="L127">
            <v>0</v>
          </cell>
          <cell r="M127">
            <v>0</v>
          </cell>
          <cell r="N127">
            <v>107.38</v>
          </cell>
          <cell r="O127">
            <v>2104.29</v>
          </cell>
          <cell r="P127">
            <v>194.53</v>
          </cell>
          <cell r="Q127">
            <v>50.47</v>
          </cell>
          <cell r="R127">
            <v>26.91</v>
          </cell>
          <cell r="S127">
            <v>54.2</v>
          </cell>
          <cell r="T127">
            <v>33.159999999999997</v>
          </cell>
          <cell r="U127">
            <v>23.17</v>
          </cell>
          <cell r="V127">
            <v>5</v>
          </cell>
          <cell r="W127">
            <v>3.97</v>
          </cell>
          <cell r="X127">
            <v>2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5384.33</v>
          </cell>
          <cell r="AD127">
            <v>0</v>
          </cell>
          <cell r="AE127">
            <v>0</v>
          </cell>
          <cell r="AF127">
            <v>30.416666666666668</v>
          </cell>
        </row>
        <row r="128">
          <cell r="B128" t="str">
            <v>T232N</v>
          </cell>
          <cell r="C128" t="str">
            <v>Transflex 2</v>
          </cell>
          <cell r="D128">
            <v>3</v>
          </cell>
          <cell r="E128">
            <v>2</v>
          </cell>
          <cell r="F128">
            <v>0</v>
          </cell>
          <cell r="G128">
            <v>0</v>
          </cell>
          <cell r="H128">
            <v>0</v>
          </cell>
          <cell r="I128">
            <v>48.4</v>
          </cell>
          <cell r="J128">
            <v>67.2</v>
          </cell>
          <cell r="K128">
            <v>0</v>
          </cell>
          <cell r="L128">
            <v>0</v>
          </cell>
          <cell r="M128">
            <v>0</v>
          </cell>
          <cell r="N128">
            <v>107.38</v>
          </cell>
          <cell r="O128">
            <v>2104.29</v>
          </cell>
          <cell r="P128">
            <v>188.3</v>
          </cell>
          <cell r="Q128">
            <v>48.91</v>
          </cell>
          <cell r="R128">
            <v>26.09</v>
          </cell>
          <cell r="S128">
            <v>52.52</v>
          </cell>
          <cell r="T128">
            <v>32.130000000000003</v>
          </cell>
          <cell r="U128">
            <v>22.47</v>
          </cell>
          <cell r="V128">
            <v>5</v>
          </cell>
          <cell r="W128">
            <v>3.97</v>
          </cell>
          <cell r="X128">
            <v>2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4934.3100000000004</v>
          </cell>
          <cell r="AD128">
            <v>0</v>
          </cell>
          <cell r="AE128">
            <v>0</v>
          </cell>
          <cell r="AF128">
            <v>30.416666666666668</v>
          </cell>
        </row>
        <row r="129">
          <cell r="B129" t="str">
            <v>T233N</v>
          </cell>
          <cell r="C129" t="str">
            <v>Transflex 2</v>
          </cell>
          <cell r="D129">
            <v>3</v>
          </cell>
          <cell r="E129">
            <v>3</v>
          </cell>
          <cell r="F129">
            <v>0</v>
          </cell>
          <cell r="G129">
            <v>0</v>
          </cell>
          <cell r="H129">
            <v>0</v>
          </cell>
          <cell r="I129">
            <v>48.4</v>
          </cell>
          <cell r="J129">
            <v>67.2</v>
          </cell>
          <cell r="K129">
            <v>0</v>
          </cell>
          <cell r="L129">
            <v>0</v>
          </cell>
          <cell r="M129">
            <v>0</v>
          </cell>
          <cell r="N129">
            <v>107.38</v>
          </cell>
          <cell r="O129">
            <v>2104.29</v>
          </cell>
          <cell r="P129">
            <v>181.51</v>
          </cell>
          <cell r="Q129">
            <v>47.16</v>
          </cell>
          <cell r="R129">
            <v>25.22</v>
          </cell>
          <cell r="S129">
            <v>50.67</v>
          </cell>
          <cell r="T129">
            <v>31.05</v>
          </cell>
          <cell r="U129">
            <v>21.71</v>
          </cell>
          <cell r="V129">
            <v>5</v>
          </cell>
          <cell r="W129">
            <v>3.97</v>
          </cell>
          <cell r="X129">
            <v>2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4782.41</v>
          </cell>
          <cell r="AD129">
            <v>0</v>
          </cell>
          <cell r="AE129">
            <v>0</v>
          </cell>
          <cell r="AF129">
            <v>30.416666666666668</v>
          </cell>
        </row>
        <row r="130">
          <cell r="B130" t="str">
            <v>T234N</v>
          </cell>
          <cell r="C130" t="str">
            <v>Transflex 2</v>
          </cell>
          <cell r="D130">
            <v>3</v>
          </cell>
          <cell r="E130">
            <v>4</v>
          </cell>
          <cell r="F130">
            <v>0</v>
          </cell>
          <cell r="G130">
            <v>0</v>
          </cell>
          <cell r="H130">
            <v>0</v>
          </cell>
          <cell r="I130">
            <v>48.4</v>
          </cell>
          <cell r="J130">
            <v>67.2</v>
          </cell>
          <cell r="K130">
            <v>0</v>
          </cell>
          <cell r="L130">
            <v>0</v>
          </cell>
          <cell r="M130">
            <v>0</v>
          </cell>
          <cell r="N130">
            <v>107.38</v>
          </cell>
          <cell r="O130">
            <v>2104.29</v>
          </cell>
          <cell r="P130">
            <v>175.18</v>
          </cell>
          <cell r="Q130">
            <v>45.56</v>
          </cell>
          <cell r="R130">
            <v>24.39</v>
          </cell>
          <cell r="S130">
            <v>48.94</v>
          </cell>
          <cell r="T130">
            <v>30.02</v>
          </cell>
          <cell r="U130">
            <v>21.01</v>
          </cell>
          <cell r="V130">
            <v>5</v>
          </cell>
          <cell r="W130">
            <v>3.97</v>
          </cell>
          <cell r="X130">
            <v>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4307.49</v>
          </cell>
          <cell r="AD130">
            <v>0</v>
          </cell>
          <cell r="AE130">
            <v>0</v>
          </cell>
          <cell r="AF130">
            <v>30.416666666666668</v>
          </cell>
        </row>
        <row r="131">
          <cell r="B131" t="str">
            <v>DU01N</v>
          </cell>
          <cell r="C131" t="str">
            <v>DUoS</v>
          </cell>
          <cell r="D131">
            <v>0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48.4</v>
          </cell>
          <cell r="J131">
            <v>67.2</v>
          </cell>
          <cell r="K131">
            <v>0</v>
          </cell>
          <cell r="L131">
            <v>0</v>
          </cell>
          <cell r="M131">
            <v>0</v>
          </cell>
          <cell r="N131">
            <v>107.38</v>
          </cell>
          <cell r="O131">
            <v>2104.29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7.56</v>
          </cell>
          <cell r="W131">
            <v>3.97</v>
          </cell>
          <cell r="X131">
            <v>2</v>
          </cell>
          <cell r="Y131">
            <v>0.51</v>
          </cell>
          <cell r="Z131">
            <v>4.71</v>
          </cell>
          <cell r="AA131">
            <v>9.4</v>
          </cell>
          <cell r="AB131">
            <v>17.82</v>
          </cell>
          <cell r="AC131">
            <v>0</v>
          </cell>
          <cell r="AD131">
            <v>0</v>
          </cell>
          <cell r="AE131">
            <v>0</v>
          </cell>
          <cell r="AF131">
            <v>30.416666666666668</v>
          </cell>
        </row>
        <row r="132">
          <cell r="B132" t="str">
            <v>DU02N</v>
          </cell>
          <cell r="C132" t="str">
            <v>DUoS</v>
          </cell>
          <cell r="D132">
            <v>0</v>
          </cell>
          <cell r="E132">
            <v>2</v>
          </cell>
          <cell r="F132">
            <v>0</v>
          </cell>
          <cell r="G132">
            <v>0</v>
          </cell>
          <cell r="H132">
            <v>0</v>
          </cell>
          <cell r="I132">
            <v>48.4</v>
          </cell>
          <cell r="J132">
            <v>67.2</v>
          </cell>
          <cell r="K132">
            <v>0</v>
          </cell>
          <cell r="L132">
            <v>0</v>
          </cell>
          <cell r="M132">
            <v>0</v>
          </cell>
          <cell r="N132">
            <v>107.38</v>
          </cell>
          <cell r="O132">
            <v>2104.29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7.56</v>
          </cell>
          <cell r="W132">
            <v>3.97</v>
          </cell>
          <cell r="X132">
            <v>2</v>
          </cell>
          <cell r="Y132">
            <v>0.48</v>
          </cell>
          <cell r="Z132">
            <v>4.3</v>
          </cell>
          <cell r="AA132">
            <v>8.6300000000000008</v>
          </cell>
          <cell r="AB132">
            <v>16.350000000000001</v>
          </cell>
          <cell r="AC132">
            <v>0</v>
          </cell>
          <cell r="AD132">
            <v>0</v>
          </cell>
          <cell r="AE132">
            <v>0</v>
          </cell>
          <cell r="AF132">
            <v>30.416666666666668</v>
          </cell>
        </row>
        <row r="133">
          <cell r="B133" t="str">
            <v>DU03N</v>
          </cell>
          <cell r="C133" t="str">
            <v>DUoS</v>
          </cell>
          <cell r="D133">
            <v>0</v>
          </cell>
          <cell r="E133">
            <v>3</v>
          </cell>
          <cell r="F133">
            <v>0</v>
          </cell>
          <cell r="G133">
            <v>0</v>
          </cell>
          <cell r="H133">
            <v>0</v>
          </cell>
          <cell r="I133">
            <v>48.4</v>
          </cell>
          <cell r="J133">
            <v>67.2</v>
          </cell>
          <cell r="K133">
            <v>0</v>
          </cell>
          <cell r="L133">
            <v>0</v>
          </cell>
          <cell r="M133">
            <v>0</v>
          </cell>
          <cell r="N133">
            <v>107.38</v>
          </cell>
          <cell r="O133">
            <v>2104.29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7.56</v>
          </cell>
          <cell r="W133">
            <v>3.97</v>
          </cell>
          <cell r="X133">
            <v>2</v>
          </cell>
          <cell r="Y133">
            <v>0.46</v>
          </cell>
          <cell r="Z133">
            <v>4.1900000000000004</v>
          </cell>
          <cell r="AA133">
            <v>8.35</v>
          </cell>
          <cell r="AB133">
            <v>15.85</v>
          </cell>
          <cell r="AC133">
            <v>0</v>
          </cell>
          <cell r="AD133">
            <v>0</v>
          </cell>
          <cell r="AE133">
            <v>0</v>
          </cell>
          <cell r="AF133">
            <v>30.416666666666668</v>
          </cell>
        </row>
        <row r="134">
          <cell r="B134" t="str">
            <v>DU04N</v>
          </cell>
          <cell r="C134" t="str">
            <v>DUoS</v>
          </cell>
          <cell r="D134">
            <v>0</v>
          </cell>
          <cell r="E134">
            <v>4</v>
          </cell>
          <cell r="F134">
            <v>0</v>
          </cell>
          <cell r="G134">
            <v>0</v>
          </cell>
          <cell r="H134">
            <v>0</v>
          </cell>
          <cell r="I134">
            <v>48.4</v>
          </cell>
          <cell r="J134">
            <v>67.2</v>
          </cell>
          <cell r="K134">
            <v>0</v>
          </cell>
          <cell r="L134">
            <v>0</v>
          </cell>
          <cell r="M134">
            <v>0</v>
          </cell>
          <cell r="N134">
            <v>107.38</v>
          </cell>
          <cell r="O134">
            <v>2104.29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7.56</v>
          </cell>
          <cell r="W134">
            <v>3.97</v>
          </cell>
          <cell r="X134">
            <v>2</v>
          </cell>
          <cell r="Y134">
            <v>0.46</v>
          </cell>
          <cell r="Z134">
            <v>5.29</v>
          </cell>
          <cell r="AA134">
            <v>0</v>
          </cell>
          <cell r="AB134">
            <v>14.28</v>
          </cell>
          <cell r="AC134">
            <v>0</v>
          </cell>
          <cell r="AD134">
            <v>0</v>
          </cell>
          <cell r="AE134">
            <v>0</v>
          </cell>
          <cell r="AF134">
            <v>30.416666666666668</v>
          </cell>
        </row>
        <row r="135">
          <cell r="B135" t="str">
            <v>DU11N</v>
          </cell>
          <cell r="C135" t="str">
            <v>DUoS</v>
          </cell>
          <cell r="D135">
            <v>1</v>
          </cell>
          <cell r="E135">
            <v>1</v>
          </cell>
          <cell r="F135">
            <v>0</v>
          </cell>
          <cell r="G135">
            <v>0</v>
          </cell>
          <cell r="H135">
            <v>0</v>
          </cell>
          <cell r="I135">
            <v>48.4</v>
          </cell>
          <cell r="J135">
            <v>67.2</v>
          </cell>
          <cell r="K135">
            <v>0</v>
          </cell>
          <cell r="L135">
            <v>0</v>
          </cell>
          <cell r="M135">
            <v>0</v>
          </cell>
          <cell r="N135">
            <v>107.38</v>
          </cell>
          <cell r="O135">
            <v>2104.29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7.56</v>
          </cell>
          <cell r="W135">
            <v>3.97</v>
          </cell>
          <cell r="X135">
            <v>2</v>
          </cell>
          <cell r="Y135">
            <v>0.51</v>
          </cell>
          <cell r="Z135">
            <v>4.74</v>
          </cell>
          <cell r="AA135">
            <v>9.4</v>
          </cell>
          <cell r="AB135">
            <v>17.82</v>
          </cell>
          <cell r="AC135">
            <v>0</v>
          </cell>
          <cell r="AD135">
            <v>0</v>
          </cell>
          <cell r="AE135">
            <v>0</v>
          </cell>
          <cell r="AF135">
            <v>30.416666666666668</v>
          </cell>
        </row>
        <row r="136">
          <cell r="B136" t="str">
            <v>DU12N</v>
          </cell>
          <cell r="C136" t="str">
            <v>DUoS</v>
          </cell>
          <cell r="D136">
            <v>1</v>
          </cell>
          <cell r="E136">
            <v>2</v>
          </cell>
          <cell r="F136">
            <v>0</v>
          </cell>
          <cell r="G136">
            <v>0</v>
          </cell>
          <cell r="H136">
            <v>0</v>
          </cell>
          <cell r="I136">
            <v>48.4</v>
          </cell>
          <cell r="J136">
            <v>67.2</v>
          </cell>
          <cell r="K136">
            <v>0</v>
          </cell>
          <cell r="L136">
            <v>0</v>
          </cell>
          <cell r="M136">
            <v>0</v>
          </cell>
          <cell r="N136">
            <v>107.38</v>
          </cell>
          <cell r="O136">
            <v>2104.29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7.56</v>
          </cell>
          <cell r="W136">
            <v>3.97</v>
          </cell>
          <cell r="X136">
            <v>2</v>
          </cell>
          <cell r="Y136">
            <v>0.48</v>
          </cell>
          <cell r="Z136">
            <v>4.34</v>
          </cell>
          <cell r="AA136">
            <v>8.6300000000000008</v>
          </cell>
          <cell r="AB136">
            <v>16.350000000000001</v>
          </cell>
          <cell r="AC136">
            <v>0</v>
          </cell>
          <cell r="AD136">
            <v>0</v>
          </cell>
          <cell r="AE136">
            <v>0</v>
          </cell>
          <cell r="AF136">
            <v>30.416666666666668</v>
          </cell>
        </row>
        <row r="137">
          <cell r="B137" t="str">
            <v>DU13N</v>
          </cell>
          <cell r="C137" t="str">
            <v>DUoS</v>
          </cell>
          <cell r="D137">
            <v>1</v>
          </cell>
          <cell r="E137">
            <v>3</v>
          </cell>
          <cell r="F137">
            <v>0</v>
          </cell>
          <cell r="G137">
            <v>0</v>
          </cell>
          <cell r="H137">
            <v>0</v>
          </cell>
          <cell r="I137">
            <v>48.4</v>
          </cell>
          <cell r="J137">
            <v>67.2</v>
          </cell>
          <cell r="K137">
            <v>0</v>
          </cell>
          <cell r="L137">
            <v>0</v>
          </cell>
          <cell r="M137">
            <v>0</v>
          </cell>
          <cell r="N137">
            <v>107.38</v>
          </cell>
          <cell r="O137">
            <v>2104.29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7.56</v>
          </cell>
          <cell r="W137">
            <v>3.97</v>
          </cell>
          <cell r="X137">
            <v>2</v>
          </cell>
          <cell r="Y137">
            <v>0.46</v>
          </cell>
          <cell r="Z137">
            <v>4.22</v>
          </cell>
          <cell r="AA137">
            <v>8.35</v>
          </cell>
          <cell r="AB137">
            <v>15.85</v>
          </cell>
          <cell r="AC137">
            <v>0</v>
          </cell>
          <cell r="AD137">
            <v>0</v>
          </cell>
          <cell r="AE137">
            <v>0</v>
          </cell>
          <cell r="AF137">
            <v>30.416666666666668</v>
          </cell>
        </row>
        <row r="138">
          <cell r="B138" t="str">
            <v>DU14N</v>
          </cell>
          <cell r="C138" t="str">
            <v>DUoS</v>
          </cell>
          <cell r="D138">
            <v>1</v>
          </cell>
          <cell r="E138">
            <v>4</v>
          </cell>
          <cell r="F138">
            <v>0</v>
          </cell>
          <cell r="G138">
            <v>0</v>
          </cell>
          <cell r="H138">
            <v>0</v>
          </cell>
          <cell r="I138">
            <v>48.4</v>
          </cell>
          <cell r="J138">
            <v>67.2</v>
          </cell>
          <cell r="K138">
            <v>0</v>
          </cell>
          <cell r="L138">
            <v>0</v>
          </cell>
          <cell r="M138">
            <v>0</v>
          </cell>
          <cell r="N138">
            <v>107.38</v>
          </cell>
          <cell r="O138">
            <v>2104.29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7.56</v>
          </cell>
          <cell r="W138">
            <v>3.97</v>
          </cell>
          <cell r="X138">
            <v>2</v>
          </cell>
          <cell r="Y138">
            <v>0.46</v>
          </cell>
          <cell r="Z138">
            <v>5.35</v>
          </cell>
          <cell r="AA138">
            <v>0</v>
          </cell>
          <cell r="AB138">
            <v>14.28</v>
          </cell>
          <cell r="AC138">
            <v>0</v>
          </cell>
          <cell r="AD138">
            <v>0</v>
          </cell>
          <cell r="AE138">
            <v>0</v>
          </cell>
          <cell r="AF138">
            <v>30.416666666666668</v>
          </cell>
        </row>
        <row r="139">
          <cell r="B139" t="str">
            <v>DU21N</v>
          </cell>
          <cell r="C139" t="str">
            <v>DUoS</v>
          </cell>
          <cell r="D139">
            <v>2</v>
          </cell>
          <cell r="E139">
            <v>1</v>
          </cell>
          <cell r="F139">
            <v>0</v>
          </cell>
          <cell r="G139">
            <v>0</v>
          </cell>
          <cell r="H139">
            <v>0</v>
          </cell>
          <cell r="I139">
            <v>48.4</v>
          </cell>
          <cell r="J139">
            <v>67.2</v>
          </cell>
          <cell r="K139">
            <v>0</v>
          </cell>
          <cell r="L139">
            <v>0</v>
          </cell>
          <cell r="M139">
            <v>0</v>
          </cell>
          <cell r="N139">
            <v>107.38</v>
          </cell>
          <cell r="O139">
            <v>2104.29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7.56</v>
          </cell>
          <cell r="W139">
            <v>3.97</v>
          </cell>
          <cell r="X139">
            <v>2</v>
          </cell>
          <cell r="Y139">
            <v>0.51</v>
          </cell>
          <cell r="Z139">
            <v>4.8</v>
          </cell>
          <cell r="AA139">
            <v>9.4</v>
          </cell>
          <cell r="AB139">
            <v>17.82</v>
          </cell>
          <cell r="AC139">
            <v>0</v>
          </cell>
          <cell r="AD139">
            <v>0</v>
          </cell>
          <cell r="AE139">
            <v>0</v>
          </cell>
          <cell r="AF139">
            <v>30.416666666666668</v>
          </cell>
        </row>
        <row r="140">
          <cell r="B140" t="str">
            <v>DU22N</v>
          </cell>
          <cell r="C140" t="str">
            <v>DUoS</v>
          </cell>
          <cell r="D140">
            <v>2</v>
          </cell>
          <cell r="E140">
            <v>2</v>
          </cell>
          <cell r="F140">
            <v>0</v>
          </cell>
          <cell r="G140">
            <v>0</v>
          </cell>
          <cell r="H140">
            <v>0</v>
          </cell>
          <cell r="I140">
            <v>48.4</v>
          </cell>
          <cell r="J140">
            <v>67.2</v>
          </cell>
          <cell r="K140">
            <v>0</v>
          </cell>
          <cell r="L140">
            <v>0</v>
          </cell>
          <cell r="M140">
            <v>0</v>
          </cell>
          <cell r="N140">
            <v>107.38</v>
          </cell>
          <cell r="O140">
            <v>2104.29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7.56</v>
          </cell>
          <cell r="W140">
            <v>3.97</v>
          </cell>
          <cell r="X140">
            <v>2</v>
          </cell>
          <cell r="Y140">
            <v>0.48</v>
          </cell>
          <cell r="Z140">
            <v>4.38</v>
          </cell>
          <cell r="AA140">
            <v>8.6300000000000008</v>
          </cell>
          <cell r="AB140">
            <v>16.350000000000001</v>
          </cell>
          <cell r="AC140">
            <v>0</v>
          </cell>
          <cell r="AD140">
            <v>0</v>
          </cell>
          <cell r="AE140">
            <v>0</v>
          </cell>
          <cell r="AF140">
            <v>30.416666666666668</v>
          </cell>
        </row>
        <row r="141">
          <cell r="B141" t="str">
            <v>DU23N</v>
          </cell>
          <cell r="C141" t="str">
            <v>DUoS</v>
          </cell>
          <cell r="D141">
            <v>2</v>
          </cell>
          <cell r="E141">
            <v>3</v>
          </cell>
          <cell r="F141">
            <v>0</v>
          </cell>
          <cell r="G141">
            <v>0</v>
          </cell>
          <cell r="H141">
            <v>0</v>
          </cell>
          <cell r="I141">
            <v>48.4</v>
          </cell>
          <cell r="J141">
            <v>67.2</v>
          </cell>
          <cell r="K141">
            <v>0</v>
          </cell>
          <cell r="L141">
            <v>0</v>
          </cell>
          <cell r="M141">
            <v>0</v>
          </cell>
          <cell r="N141">
            <v>107.38</v>
          </cell>
          <cell r="O141">
            <v>2104.29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7.56</v>
          </cell>
          <cell r="W141">
            <v>3.97</v>
          </cell>
          <cell r="X141">
            <v>2</v>
          </cell>
          <cell r="Y141">
            <v>0.46</v>
          </cell>
          <cell r="Z141">
            <v>4.26</v>
          </cell>
          <cell r="AA141">
            <v>8.35</v>
          </cell>
          <cell r="AB141">
            <v>15.85</v>
          </cell>
          <cell r="AC141">
            <v>0</v>
          </cell>
          <cell r="AD141">
            <v>0</v>
          </cell>
          <cell r="AE141">
            <v>0</v>
          </cell>
          <cell r="AF141">
            <v>30.416666666666668</v>
          </cell>
        </row>
        <row r="142">
          <cell r="B142" t="str">
            <v>DU24N</v>
          </cell>
          <cell r="C142" t="str">
            <v>DUoS</v>
          </cell>
          <cell r="D142">
            <v>2</v>
          </cell>
          <cell r="E142">
            <v>4</v>
          </cell>
          <cell r="F142">
            <v>0</v>
          </cell>
          <cell r="G142">
            <v>0</v>
          </cell>
          <cell r="H142">
            <v>0</v>
          </cell>
          <cell r="I142">
            <v>48.4</v>
          </cell>
          <cell r="J142">
            <v>67.2</v>
          </cell>
          <cell r="K142">
            <v>0</v>
          </cell>
          <cell r="L142">
            <v>0</v>
          </cell>
          <cell r="M142">
            <v>0</v>
          </cell>
          <cell r="N142">
            <v>107.38</v>
          </cell>
          <cell r="O142">
            <v>2104.29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7.56</v>
          </cell>
          <cell r="W142">
            <v>3.97</v>
          </cell>
          <cell r="X142">
            <v>2</v>
          </cell>
          <cell r="Y142">
            <v>0.46</v>
          </cell>
          <cell r="Z142">
            <v>5.42</v>
          </cell>
          <cell r="AA142">
            <v>0</v>
          </cell>
          <cell r="AB142">
            <v>14.28</v>
          </cell>
          <cell r="AC142">
            <v>0</v>
          </cell>
          <cell r="AD142">
            <v>0</v>
          </cell>
          <cell r="AE142">
            <v>0</v>
          </cell>
          <cell r="AF142">
            <v>30.416666666666668</v>
          </cell>
        </row>
        <row r="143">
          <cell r="B143" t="str">
            <v>DU31N</v>
          </cell>
          <cell r="C143" t="str">
            <v>DUoS</v>
          </cell>
          <cell r="D143">
            <v>3</v>
          </cell>
          <cell r="E143">
            <v>1</v>
          </cell>
          <cell r="F143">
            <v>0</v>
          </cell>
          <cell r="G143">
            <v>0</v>
          </cell>
          <cell r="H143">
            <v>0</v>
          </cell>
          <cell r="I143">
            <v>48.4</v>
          </cell>
          <cell r="J143">
            <v>67.2</v>
          </cell>
          <cell r="K143">
            <v>0</v>
          </cell>
          <cell r="L143">
            <v>0</v>
          </cell>
          <cell r="M143">
            <v>0</v>
          </cell>
          <cell r="N143">
            <v>107.38</v>
          </cell>
          <cell r="O143">
            <v>2104.29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7.56</v>
          </cell>
          <cell r="W143">
            <v>3.97</v>
          </cell>
          <cell r="X143">
            <v>2</v>
          </cell>
          <cell r="Y143">
            <v>0.51</v>
          </cell>
          <cell r="Z143">
            <v>4.82</v>
          </cell>
          <cell r="AA143">
            <v>9.4</v>
          </cell>
          <cell r="AB143">
            <v>17.82</v>
          </cell>
          <cell r="AC143">
            <v>0</v>
          </cell>
          <cell r="AD143">
            <v>0</v>
          </cell>
          <cell r="AE143">
            <v>0</v>
          </cell>
          <cell r="AF143">
            <v>30.416666666666668</v>
          </cell>
        </row>
        <row r="144">
          <cell r="B144" t="str">
            <v>DU32N</v>
          </cell>
          <cell r="C144" t="str">
            <v>DUoS</v>
          </cell>
          <cell r="D144">
            <v>3</v>
          </cell>
          <cell r="E144">
            <v>2</v>
          </cell>
          <cell r="F144">
            <v>0</v>
          </cell>
          <cell r="G144">
            <v>0</v>
          </cell>
          <cell r="H144">
            <v>0</v>
          </cell>
          <cell r="I144">
            <v>48.4</v>
          </cell>
          <cell r="J144">
            <v>67.2</v>
          </cell>
          <cell r="K144">
            <v>0</v>
          </cell>
          <cell r="L144">
            <v>0</v>
          </cell>
          <cell r="M144">
            <v>0</v>
          </cell>
          <cell r="N144">
            <v>107.38</v>
          </cell>
          <cell r="O144">
            <v>2104.29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7.56</v>
          </cell>
          <cell r="W144">
            <v>3.97</v>
          </cell>
          <cell r="X144">
            <v>2</v>
          </cell>
          <cell r="Y144">
            <v>0.48</v>
          </cell>
          <cell r="Z144">
            <v>4.43</v>
          </cell>
          <cell r="AA144">
            <v>8.6300000000000008</v>
          </cell>
          <cell r="AB144">
            <v>16.350000000000001</v>
          </cell>
          <cell r="AC144">
            <v>0</v>
          </cell>
          <cell r="AD144">
            <v>0</v>
          </cell>
          <cell r="AE144">
            <v>0</v>
          </cell>
          <cell r="AF144">
            <v>30.416666666666668</v>
          </cell>
        </row>
        <row r="145">
          <cell r="B145" t="str">
            <v>DU33N</v>
          </cell>
          <cell r="C145" t="str">
            <v>DUoS</v>
          </cell>
          <cell r="D145">
            <v>3</v>
          </cell>
          <cell r="E145">
            <v>3</v>
          </cell>
          <cell r="F145">
            <v>0</v>
          </cell>
          <cell r="G145">
            <v>0</v>
          </cell>
          <cell r="H145">
            <v>0</v>
          </cell>
          <cell r="I145">
            <v>48.4</v>
          </cell>
          <cell r="J145">
            <v>67.2</v>
          </cell>
          <cell r="K145">
            <v>0</v>
          </cell>
          <cell r="L145">
            <v>0</v>
          </cell>
          <cell r="M145">
            <v>0</v>
          </cell>
          <cell r="N145">
            <v>107.38</v>
          </cell>
          <cell r="O145">
            <v>2104.29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7.56</v>
          </cell>
          <cell r="W145">
            <v>3.97</v>
          </cell>
          <cell r="X145">
            <v>2</v>
          </cell>
          <cell r="Y145">
            <v>0.46</v>
          </cell>
          <cell r="Z145">
            <v>4.28</v>
          </cell>
          <cell r="AA145">
            <v>8.35</v>
          </cell>
          <cell r="AB145">
            <v>15.85</v>
          </cell>
          <cell r="AC145">
            <v>0</v>
          </cell>
          <cell r="AD145">
            <v>0</v>
          </cell>
          <cell r="AE145">
            <v>0</v>
          </cell>
          <cell r="AF145">
            <v>30.416666666666668</v>
          </cell>
        </row>
        <row r="146">
          <cell r="B146" t="str">
            <v>DU34N</v>
          </cell>
          <cell r="C146" t="str">
            <v>DUoS</v>
          </cell>
          <cell r="D146">
            <v>3</v>
          </cell>
          <cell r="E146">
            <v>4</v>
          </cell>
          <cell r="F146">
            <v>0</v>
          </cell>
          <cell r="G146">
            <v>0</v>
          </cell>
          <cell r="H146">
            <v>0</v>
          </cell>
          <cell r="I146">
            <v>48.4</v>
          </cell>
          <cell r="J146">
            <v>67.2</v>
          </cell>
          <cell r="K146">
            <v>0</v>
          </cell>
          <cell r="L146">
            <v>0</v>
          </cell>
          <cell r="M146">
            <v>0</v>
          </cell>
          <cell r="N146">
            <v>107.38</v>
          </cell>
          <cell r="O146">
            <v>2104.29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7.56</v>
          </cell>
          <cell r="W146">
            <v>3.97</v>
          </cell>
          <cell r="X146">
            <v>2</v>
          </cell>
          <cell r="Y146">
            <v>0.46</v>
          </cell>
          <cell r="Z146">
            <v>5.46</v>
          </cell>
          <cell r="AA146">
            <v>0</v>
          </cell>
          <cell r="AB146">
            <v>14.28</v>
          </cell>
          <cell r="AC146">
            <v>0</v>
          </cell>
          <cell r="AD146">
            <v>0</v>
          </cell>
          <cell r="AE146">
            <v>0</v>
          </cell>
          <cell r="AF146">
            <v>30.416666666666668</v>
          </cell>
        </row>
        <row r="147">
          <cell r="B147" t="str">
            <v>We01N</v>
          </cell>
          <cell r="C147" t="str">
            <v>WEPS</v>
          </cell>
          <cell r="D147">
            <v>0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67.2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2104.29</v>
          </cell>
          <cell r="P147">
            <v>188.36</v>
          </cell>
          <cell r="Q147">
            <v>48.54</v>
          </cell>
          <cell r="R147">
            <v>25.66</v>
          </cell>
          <cell r="S147">
            <v>52.18</v>
          </cell>
          <cell r="T147">
            <v>31.75</v>
          </cell>
          <cell r="U147">
            <v>22.03</v>
          </cell>
          <cell r="V147">
            <v>7.56</v>
          </cell>
          <cell r="W147">
            <v>3.97</v>
          </cell>
          <cell r="X147">
            <v>2</v>
          </cell>
          <cell r="Y147">
            <v>0.51</v>
          </cell>
          <cell r="Z147">
            <v>4.71</v>
          </cell>
          <cell r="AA147">
            <v>9.4</v>
          </cell>
          <cell r="AB147">
            <v>17.82</v>
          </cell>
          <cell r="AC147">
            <v>0</v>
          </cell>
          <cell r="AD147">
            <v>0</v>
          </cell>
          <cell r="AE147">
            <v>0</v>
          </cell>
          <cell r="AF147">
            <v>30.416666666666668</v>
          </cell>
        </row>
        <row r="148">
          <cell r="B148" t="str">
            <v>We02N</v>
          </cell>
          <cell r="C148" t="str">
            <v>WEPS</v>
          </cell>
          <cell r="D148">
            <v>0</v>
          </cell>
          <cell r="E148">
            <v>2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67.2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2104.29</v>
          </cell>
          <cell r="P148">
            <v>182.35</v>
          </cell>
          <cell r="Q148">
            <v>47.04</v>
          </cell>
          <cell r="R148">
            <v>24.91</v>
          </cell>
          <cell r="S148">
            <v>50.56</v>
          </cell>
          <cell r="T148">
            <v>30.79</v>
          </cell>
          <cell r="U148">
            <v>21.39</v>
          </cell>
          <cell r="V148">
            <v>7.56</v>
          </cell>
          <cell r="W148">
            <v>3.97</v>
          </cell>
          <cell r="X148">
            <v>2</v>
          </cell>
          <cell r="Y148">
            <v>0.48</v>
          </cell>
          <cell r="Z148">
            <v>4.3</v>
          </cell>
          <cell r="AA148">
            <v>8.6300000000000008</v>
          </cell>
          <cell r="AB148">
            <v>16.350000000000001</v>
          </cell>
          <cell r="AC148">
            <v>0</v>
          </cell>
          <cell r="AD148">
            <v>0</v>
          </cell>
          <cell r="AE148">
            <v>0</v>
          </cell>
          <cell r="AF148">
            <v>30.416666666666668</v>
          </cell>
        </row>
        <row r="149">
          <cell r="B149" t="str">
            <v>We03N</v>
          </cell>
          <cell r="C149" t="str">
            <v>WEPS</v>
          </cell>
          <cell r="D149">
            <v>0</v>
          </cell>
          <cell r="E149">
            <v>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67.2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2104.29</v>
          </cell>
          <cell r="P149">
            <v>175.74</v>
          </cell>
          <cell r="Q149">
            <v>45.38</v>
          </cell>
          <cell r="R149">
            <v>24.08</v>
          </cell>
          <cell r="S149">
            <v>48.79</v>
          </cell>
          <cell r="T149">
            <v>29.73</v>
          </cell>
          <cell r="U149">
            <v>20.69</v>
          </cell>
          <cell r="V149">
            <v>7.56</v>
          </cell>
          <cell r="W149">
            <v>3.97</v>
          </cell>
          <cell r="X149">
            <v>2</v>
          </cell>
          <cell r="Y149">
            <v>0.46</v>
          </cell>
          <cell r="Z149">
            <v>4.1900000000000004</v>
          </cell>
          <cell r="AA149">
            <v>8.35</v>
          </cell>
          <cell r="AB149">
            <v>15.85</v>
          </cell>
          <cell r="AC149">
            <v>0</v>
          </cell>
          <cell r="AD149">
            <v>0</v>
          </cell>
          <cell r="AE149">
            <v>0</v>
          </cell>
          <cell r="AF149">
            <v>30.416666666666668</v>
          </cell>
        </row>
        <row r="150">
          <cell r="B150" t="str">
            <v>We04N</v>
          </cell>
          <cell r="C150" t="str">
            <v>WEPS</v>
          </cell>
          <cell r="D150">
            <v>0</v>
          </cell>
          <cell r="E150">
            <v>4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67.2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2104.29</v>
          </cell>
          <cell r="P150">
            <v>169.62</v>
          </cell>
          <cell r="Q150">
            <v>43.85</v>
          </cell>
          <cell r="R150">
            <v>23.27</v>
          </cell>
          <cell r="S150">
            <v>47.1</v>
          </cell>
          <cell r="T150">
            <v>28.74</v>
          </cell>
          <cell r="U150">
            <v>20.010000000000002</v>
          </cell>
          <cell r="V150">
            <v>7.56</v>
          </cell>
          <cell r="W150">
            <v>3.97</v>
          </cell>
          <cell r="X150">
            <v>2</v>
          </cell>
          <cell r="Y150">
            <v>0.46</v>
          </cell>
          <cell r="Z150">
            <v>5.29</v>
          </cell>
          <cell r="AA150">
            <v>0</v>
          </cell>
          <cell r="AB150">
            <v>14.28</v>
          </cell>
          <cell r="AC150">
            <v>0</v>
          </cell>
          <cell r="AD150">
            <v>0</v>
          </cell>
          <cell r="AE150">
            <v>0</v>
          </cell>
          <cell r="AF150">
            <v>30.416666666666668</v>
          </cell>
        </row>
        <row r="151">
          <cell r="B151" t="str">
            <v>We11N</v>
          </cell>
          <cell r="C151" t="str">
            <v>WEPS</v>
          </cell>
          <cell r="D151">
            <v>1</v>
          </cell>
          <cell r="E151">
            <v>1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67.2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2104.29</v>
          </cell>
          <cell r="P151">
            <v>190.22</v>
          </cell>
          <cell r="Q151">
            <v>49</v>
          </cell>
          <cell r="R151">
            <v>25.93</v>
          </cell>
          <cell r="S151">
            <v>52.69</v>
          </cell>
          <cell r="T151">
            <v>32.03</v>
          </cell>
          <cell r="U151">
            <v>22.24</v>
          </cell>
          <cell r="V151">
            <v>7.56</v>
          </cell>
          <cell r="W151">
            <v>3.97</v>
          </cell>
          <cell r="X151">
            <v>2</v>
          </cell>
          <cell r="Y151">
            <v>0.51</v>
          </cell>
          <cell r="Z151">
            <v>4.74</v>
          </cell>
          <cell r="AA151">
            <v>9.4</v>
          </cell>
          <cell r="AB151">
            <v>17.82</v>
          </cell>
          <cell r="AC151">
            <v>0</v>
          </cell>
          <cell r="AD151">
            <v>0</v>
          </cell>
          <cell r="AE151">
            <v>0</v>
          </cell>
          <cell r="AF151">
            <v>30.416666666666668</v>
          </cell>
        </row>
        <row r="152">
          <cell r="B152" t="str">
            <v>We12N</v>
          </cell>
          <cell r="C152" t="str">
            <v>WEPS</v>
          </cell>
          <cell r="D152">
            <v>1</v>
          </cell>
          <cell r="E152">
            <v>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67.2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2104.29</v>
          </cell>
          <cell r="P152">
            <v>184.14</v>
          </cell>
          <cell r="Q152">
            <v>47.49</v>
          </cell>
          <cell r="R152">
            <v>25.15</v>
          </cell>
          <cell r="S152">
            <v>51.05</v>
          </cell>
          <cell r="T152">
            <v>31.08</v>
          </cell>
          <cell r="U152">
            <v>21.59</v>
          </cell>
          <cell r="V152">
            <v>7.56</v>
          </cell>
          <cell r="W152">
            <v>3.97</v>
          </cell>
          <cell r="X152">
            <v>2</v>
          </cell>
          <cell r="Y152">
            <v>0.48</v>
          </cell>
          <cell r="Z152">
            <v>4.34</v>
          </cell>
          <cell r="AA152">
            <v>8.6300000000000008</v>
          </cell>
          <cell r="AB152">
            <v>16.350000000000001</v>
          </cell>
          <cell r="AC152">
            <v>0</v>
          </cell>
          <cell r="AD152">
            <v>0</v>
          </cell>
          <cell r="AE152">
            <v>0</v>
          </cell>
          <cell r="AF152">
            <v>30.416666666666668</v>
          </cell>
        </row>
        <row r="153">
          <cell r="B153" t="str">
            <v>We13N</v>
          </cell>
          <cell r="C153" t="str">
            <v>WEPS</v>
          </cell>
          <cell r="D153">
            <v>1</v>
          </cell>
          <cell r="E153">
            <v>3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67.2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2104.29</v>
          </cell>
          <cell r="P153">
            <v>177.49</v>
          </cell>
          <cell r="Q153">
            <v>45.83</v>
          </cell>
          <cell r="R153">
            <v>24.31</v>
          </cell>
          <cell r="S153">
            <v>49.27</v>
          </cell>
          <cell r="T153">
            <v>30.02</v>
          </cell>
          <cell r="U153">
            <v>20.87</v>
          </cell>
          <cell r="V153">
            <v>7.56</v>
          </cell>
          <cell r="W153">
            <v>3.97</v>
          </cell>
          <cell r="X153">
            <v>2</v>
          </cell>
          <cell r="Y153">
            <v>0.46</v>
          </cell>
          <cell r="Z153">
            <v>4.22</v>
          </cell>
          <cell r="AA153">
            <v>8.35</v>
          </cell>
          <cell r="AB153">
            <v>15.85</v>
          </cell>
          <cell r="AC153">
            <v>0</v>
          </cell>
          <cell r="AD153">
            <v>0</v>
          </cell>
          <cell r="AE153">
            <v>0</v>
          </cell>
          <cell r="AF153">
            <v>30.416666666666668</v>
          </cell>
        </row>
        <row r="154">
          <cell r="B154" t="str">
            <v>We14N</v>
          </cell>
          <cell r="C154" t="str">
            <v>WEPS</v>
          </cell>
          <cell r="D154">
            <v>1</v>
          </cell>
          <cell r="E154">
            <v>4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67.2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2104.29</v>
          </cell>
          <cell r="P154">
            <v>171.29</v>
          </cell>
          <cell r="Q154">
            <v>44.27</v>
          </cell>
          <cell r="R154">
            <v>23.49</v>
          </cell>
          <cell r="S154">
            <v>47.59</v>
          </cell>
          <cell r="T154">
            <v>29.02</v>
          </cell>
          <cell r="U154">
            <v>20.18</v>
          </cell>
          <cell r="V154">
            <v>7.56</v>
          </cell>
          <cell r="W154">
            <v>3.97</v>
          </cell>
          <cell r="X154">
            <v>2</v>
          </cell>
          <cell r="Y154">
            <v>0.46</v>
          </cell>
          <cell r="Z154">
            <v>5.35</v>
          </cell>
          <cell r="AA154">
            <v>0</v>
          </cell>
          <cell r="AB154">
            <v>14.28</v>
          </cell>
          <cell r="AC154">
            <v>0</v>
          </cell>
          <cell r="AD154">
            <v>0</v>
          </cell>
          <cell r="AE154">
            <v>0</v>
          </cell>
          <cell r="AF154">
            <v>30.416666666666668</v>
          </cell>
        </row>
        <row r="155">
          <cell r="B155" t="str">
            <v>We21N</v>
          </cell>
          <cell r="C155" t="str">
            <v>WEPS</v>
          </cell>
          <cell r="D155">
            <v>2</v>
          </cell>
          <cell r="E155">
            <v>1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67.2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2104.29</v>
          </cell>
          <cell r="P155">
            <v>192.11</v>
          </cell>
          <cell r="Q155">
            <v>49.49</v>
          </cell>
          <cell r="R155">
            <v>26.16</v>
          </cell>
          <cell r="S155">
            <v>53.2</v>
          </cell>
          <cell r="T155">
            <v>32.35</v>
          </cell>
          <cell r="U155">
            <v>22.44</v>
          </cell>
          <cell r="V155">
            <v>7.56</v>
          </cell>
          <cell r="W155">
            <v>3.97</v>
          </cell>
          <cell r="X155">
            <v>2</v>
          </cell>
          <cell r="Y155">
            <v>0.51</v>
          </cell>
          <cell r="Z155">
            <v>4.8</v>
          </cell>
          <cell r="AA155">
            <v>9.4</v>
          </cell>
          <cell r="AB155">
            <v>17.82</v>
          </cell>
          <cell r="AC155">
            <v>0</v>
          </cell>
          <cell r="AD155">
            <v>0</v>
          </cell>
          <cell r="AE155">
            <v>0</v>
          </cell>
          <cell r="AF155">
            <v>30.416666666666668</v>
          </cell>
        </row>
        <row r="156">
          <cell r="B156" t="str">
            <v>We22N</v>
          </cell>
          <cell r="C156" t="str">
            <v>WEPS</v>
          </cell>
          <cell r="D156">
            <v>2</v>
          </cell>
          <cell r="E156">
            <v>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67.2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2104.29</v>
          </cell>
          <cell r="P156">
            <v>185.97</v>
          </cell>
          <cell r="Q156">
            <v>47.97</v>
          </cell>
          <cell r="R156">
            <v>25.37</v>
          </cell>
          <cell r="S156">
            <v>51.55</v>
          </cell>
          <cell r="T156">
            <v>31.38</v>
          </cell>
          <cell r="U156">
            <v>21.77</v>
          </cell>
          <cell r="V156">
            <v>7.56</v>
          </cell>
          <cell r="W156">
            <v>3.97</v>
          </cell>
          <cell r="X156">
            <v>2</v>
          </cell>
          <cell r="Y156">
            <v>0.48</v>
          </cell>
          <cell r="Z156">
            <v>4.38</v>
          </cell>
          <cell r="AA156">
            <v>8.6300000000000008</v>
          </cell>
          <cell r="AB156">
            <v>16.350000000000001</v>
          </cell>
          <cell r="AC156">
            <v>0</v>
          </cell>
          <cell r="AD156">
            <v>0</v>
          </cell>
          <cell r="AE156">
            <v>0</v>
          </cell>
          <cell r="AF156">
            <v>30.416666666666668</v>
          </cell>
        </row>
        <row r="157">
          <cell r="B157" t="str">
            <v>We23N</v>
          </cell>
          <cell r="C157" t="str">
            <v>WEPS</v>
          </cell>
          <cell r="D157">
            <v>2</v>
          </cell>
          <cell r="E157">
            <v>3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67.2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2104.29</v>
          </cell>
          <cell r="P157">
            <v>179.25</v>
          </cell>
          <cell r="Q157">
            <v>46.26</v>
          </cell>
          <cell r="R157">
            <v>24.52</v>
          </cell>
          <cell r="S157">
            <v>49.74</v>
          </cell>
          <cell r="T157">
            <v>30.29</v>
          </cell>
          <cell r="U157">
            <v>21.05</v>
          </cell>
          <cell r="V157">
            <v>7.56</v>
          </cell>
          <cell r="W157">
            <v>3.97</v>
          </cell>
          <cell r="X157">
            <v>2</v>
          </cell>
          <cell r="Y157">
            <v>0.46</v>
          </cell>
          <cell r="Z157">
            <v>4.26</v>
          </cell>
          <cell r="AA157">
            <v>8.35</v>
          </cell>
          <cell r="AB157">
            <v>15.85</v>
          </cell>
          <cell r="AC157">
            <v>0</v>
          </cell>
          <cell r="AD157">
            <v>0</v>
          </cell>
          <cell r="AE157">
            <v>0</v>
          </cell>
          <cell r="AF157">
            <v>30.416666666666668</v>
          </cell>
        </row>
        <row r="158">
          <cell r="B158" t="str">
            <v>We24N</v>
          </cell>
          <cell r="C158" t="str">
            <v>WEPS</v>
          </cell>
          <cell r="D158">
            <v>2</v>
          </cell>
          <cell r="E158">
            <v>4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67.2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2104.29</v>
          </cell>
          <cell r="P158">
            <v>172.98</v>
          </cell>
          <cell r="Q158">
            <v>44.69</v>
          </cell>
          <cell r="R158">
            <v>23.71</v>
          </cell>
          <cell r="S158">
            <v>48.05</v>
          </cell>
          <cell r="T158">
            <v>29.28</v>
          </cell>
          <cell r="U158">
            <v>20.38</v>
          </cell>
          <cell r="V158">
            <v>7.56</v>
          </cell>
          <cell r="W158">
            <v>3.97</v>
          </cell>
          <cell r="X158">
            <v>2</v>
          </cell>
          <cell r="Y158">
            <v>0.46</v>
          </cell>
          <cell r="Z158">
            <v>5.42</v>
          </cell>
          <cell r="AA158">
            <v>0</v>
          </cell>
          <cell r="AB158">
            <v>14.28</v>
          </cell>
          <cell r="AC158">
            <v>0</v>
          </cell>
          <cell r="AD158">
            <v>0</v>
          </cell>
          <cell r="AE158">
            <v>0</v>
          </cell>
          <cell r="AF158">
            <v>30.416666666666668</v>
          </cell>
        </row>
        <row r="159">
          <cell r="B159" t="str">
            <v>We31N</v>
          </cell>
          <cell r="C159" t="str">
            <v>WEPS</v>
          </cell>
          <cell r="D159">
            <v>3</v>
          </cell>
          <cell r="E159">
            <v>1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67.2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2104.29</v>
          </cell>
          <cell r="P159">
            <v>194.02</v>
          </cell>
          <cell r="Q159">
            <v>49.96</v>
          </cell>
          <cell r="R159">
            <v>26.4</v>
          </cell>
          <cell r="S159">
            <v>53.69</v>
          </cell>
          <cell r="T159">
            <v>32.65</v>
          </cell>
          <cell r="U159">
            <v>22.66</v>
          </cell>
          <cell r="V159">
            <v>7.56</v>
          </cell>
          <cell r="W159">
            <v>3.97</v>
          </cell>
          <cell r="X159">
            <v>2</v>
          </cell>
          <cell r="Y159">
            <v>0.51</v>
          </cell>
          <cell r="Z159">
            <v>4.82</v>
          </cell>
          <cell r="AA159">
            <v>9.4</v>
          </cell>
          <cell r="AB159">
            <v>17.82</v>
          </cell>
          <cell r="AC159">
            <v>0</v>
          </cell>
          <cell r="AD159">
            <v>0</v>
          </cell>
          <cell r="AE159">
            <v>0</v>
          </cell>
          <cell r="AF159">
            <v>30.416666666666668</v>
          </cell>
        </row>
        <row r="160">
          <cell r="B160" t="str">
            <v>We32N</v>
          </cell>
          <cell r="C160" t="str">
            <v>WEPS</v>
          </cell>
          <cell r="D160">
            <v>3</v>
          </cell>
          <cell r="E160">
            <v>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67.2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2104.29</v>
          </cell>
          <cell r="P160">
            <v>187.82</v>
          </cell>
          <cell r="Q160">
            <v>48.43</v>
          </cell>
          <cell r="R160">
            <v>25.61</v>
          </cell>
          <cell r="S160">
            <v>52.04</v>
          </cell>
          <cell r="T160">
            <v>31.65</v>
          </cell>
          <cell r="U160">
            <v>21.99</v>
          </cell>
          <cell r="V160">
            <v>7.56</v>
          </cell>
          <cell r="W160">
            <v>3.97</v>
          </cell>
          <cell r="X160">
            <v>2</v>
          </cell>
          <cell r="Y160">
            <v>0.48</v>
          </cell>
          <cell r="Z160">
            <v>4.43</v>
          </cell>
          <cell r="AA160">
            <v>8.6300000000000008</v>
          </cell>
          <cell r="AB160">
            <v>16.350000000000001</v>
          </cell>
          <cell r="AC160">
            <v>0</v>
          </cell>
          <cell r="AD160">
            <v>0</v>
          </cell>
          <cell r="AE160">
            <v>0</v>
          </cell>
          <cell r="AF160">
            <v>30.416666666666668</v>
          </cell>
        </row>
        <row r="161">
          <cell r="B161" t="str">
            <v>We33N</v>
          </cell>
          <cell r="C161" t="str">
            <v>WEPS</v>
          </cell>
          <cell r="D161">
            <v>3</v>
          </cell>
          <cell r="E161">
            <v>3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67.2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2104.29</v>
          </cell>
          <cell r="P161">
            <v>181.05</v>
          </cell>
          <cell r="Q161">
            <v>46.7</v>
          </cell>
          <cell r="R161">
            <v>24.76</v>
          </cell>
          <cell r="S161">
            <v>50.21</v>
          </cell>
          <cell r="T161">
            <v>30.59</v>
          </cell>
          <cell r="U161">
            <v>21.25</v>
          </cell>
          <cell r="V161">
            <v>7.56</v>
          </cell>
          <cell r="W161">
            <v>3.97</v>
          </cell>
          <cell r="X161">
            <v>2</v>
          </cell>
          <cell r="Y161">
            <v>0.46</v>
          </cell>
          <cell r="Z161">
            <v>4.28</v>
          </cell>
          <cell r="AA161">
            <v>8.35</v>
          </cell>
          <cell r="AB161">
            <v>15.85</v>
          </cell>
          <cell r="AC161">
            <v>0</v>
          </cell>
          <cell r="AD161">
            <v>0</v>
          </cell>
          <cell r="AE161">
            <v>0</v>
          </cell>
          <cell r="AF161">
            <v>30.416666666666668</v>
          </cell>
        </row>
        <row r="162">
          <cell r="B162" t="str">
            <v>We34N</v>
          </cell>
          <cell r="C162" t="str">
            <v>WEPS</v>
          </cell>
          <cell r="D162">
            <v>3</v>
          </cell>
          <cell r="E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67.2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2104.29</v>
          </cell>
          <cell r="P162">
            <v>174.72</v>
          </cell>
          <cell r="Q162">
            <v>45.1</v>
          </cell>
          <cell r="R162">
            <v>23.93</v>
          </cell>
          <cell r="S162">
            <v>48.48</v>
          </cell>
          <cell r="T162">
            <v>29.56</v>
          </cell>
          <cell r="U162">
            <v>20.55</v>
          </cell>
          <cell r="V162">
            <v>7.56</v>
          </cell>
          <cell r="W162">
            <v>3.97</v>
          </cell>
          <cell r="X162">
            <v>2</v>
          </cell>
          <cell r="Y162">
            <v>0.46</v>
          </cell>
          <cell r="Z162">
            <v>5.46</v>
          </cell>
          <cell r="AA162">
            <v>0</v>
          </cell>
          <cell r="AB162">
            <v>14.28</v>
          </cell>
          <cell r="AC162">
            <v>0</v>
          </cell>
          <cell r="AD162">
            <v>0</v>
          </cell>
          <cell r="AE162">
            <v>0</v>
          </cell>
          <cell r="AF162">
            <v>30.416666666666668</v>
          </cell>
        </row>
        <row r="163">
          <cell r="B163" t="str">
            <v>Bus101N</v>
          </cell>
          <cell r="C163" t="str">
            <v>Businessrate 1</v>
          </cell>
          <cell r="D163">
            <v>0</v>
          </cell>
          <cell r="E163">
            <v>1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9.8699999999999992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63.46</v>
          </cell>
          <cell r="Q163">
            <v>63.46</v>
          </cell>
          <cell r="R163">
            <v>63.46</v>
          </cell>
          <cell r="S163">
            <v>63.46</v>
          </cell>
          <cell r="T163">
            <v>63.46</v>
          </cell>
          <cell r="U163">
            <v>63.46</v>
          </cell>
          <cell r="V163">
            <v>0</v>
          </cell>
          <cell r="W163">
            <v>0</v>
          </cell>
          <cell r="X163">
            <v>2</v>
          </cell>
          <cell r="Y163">
            <v>0</v>
          </cell>
          <cell r="Z163">
            <v>0</v>
          </cell>
          <cell r="AA163">
            <v>11.47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30.416666666666668</v>
          </cell>
        </row>
        <row r="164">
          <cell r="B164" t="str">
            <v>Bus201N</v>
          </cell>
          <cell r="C164" t="str">
            <v>Businessrate 2</v>
          </cell>
          <cell r="D164">
            <v>0</v>
          </cell>
          <cell r="E164">
            <v>1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9.8699999999999992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63.46</v>
          </cell>
          <cell r="Q164">
            <v>63.46</v>
          </cell>
          <cell r="R164">
            <v>63.46</v>
          </cell>
          <cell r="S164">
            <v>63.46</v>
          </cell>
          <cell r="T164">
            <v>63.46</v>
          </cell>
          <cell r="U164">
            <v>63.46</v>
          </cell>
          <cell r="V164">
            <v>0</v>
          </cell>
          <cell r="W164">
            <v>0</v>
          </cell>
          <cell r="X164">
            <v>2</v>
          </cell>
          <cell r="Y164">
            <v>0</v>
          </cell>
          <cell r="Z164">
            <v>0</v>
          </cell>
          <cell r="AA164">
            <v>19.329999999999998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30.416666666666668</v>
          </cell>
        </row>
        <row r="165">
          <cell r="B165" t="str">
            <v>Bus301N</v>
          </cell>
          <cell r="C165" t="str">
            <v>Businessrate 3</v>
          </cell>
          <cell r="D165">
            <v>0</v>
          </cell>
          <cell r="E165">
            <v>1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9.8699999999999992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63.46</v>
          </cell>
          <cell r="Q165">
            <v>63.46</v>
          </cell>
          <cell r="R165">
            <v>63.46</v>
          </cell>
          <cell r="S165">
            <v>63.46</v>
          </cell>
          <cell r="T165">
            <v>63.46</v>
          </cell>
          <cell r="U165">
            <v>63.46</v>
          </cell>
          <cell r="V165">
            <v>0</v>
          </cell>
          <cell r="W165">
            <v>0</v>
          </cell>
          <cell r="X165">
            <v>2</v>
          </cell>
          <cell r="Y165">
            <v>0</v>
          </cell>
          <cell r="Z165">
            <v>0</v>
          </cell>
          <cell r="AA165">
            <v>33.4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30.416666666666668</v>
          </cell>
        </row>
        <row r="166">
          <cell r="B166" t="str">
            <v>Bus401N</v>
          </cell>
          <cell r="C166" t="str">
            <v>Businessrate 4</v>
          </cell>
          <cell r="D166">
            <v>0</v>
          </cell>
          <cell r="E166">
            <v>1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161.44</v>
          </cell>
          <cell r="Q166">
            <v>161.44</v>
          </cell>
          <cell r="R166">
            <v>161.44</v>
          </cell>
          <cell r="S166">
            <v>161.44</v>
          </cell>
          <cell r="T166">
            <v>161.44</v>
          </cell>
          <cell r="U166">
            <v>161.44</v>
          </cell>
          <cell r="V166">
            <v>0</v>
          </cell>
          <cell r="W166">
            <v>0</v>
          </cell>
          <cell r="X166">
            <v>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30.416666666666668</v>
          </cell>
        </row>
        <row r="167">
          <cell r="B167" t="str">
            <v>ResB101N</v>
          </cell>
          <cell r="C167" t="str">
            <v>Residential Block 1</v>
          </cell>
          <cell r="D167">
            <v>0</v>
          </cell>
          <cell r="E167">
            <v>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55.65</v>
          </cell>
          <cell r="Q167">
            <v>55.65</v>
          </cell>
          <cell r="R167">
            <v>55.65</v>
          </cell>
          <cell r="S167">
            <v>55.65</v>
          </cell>
          <cell r="T167">
            <v>55.65</v>
          </cell>
          <cell r="U167">
            <v>55.65</v>
          </cell>
          <cell r="V167">
            <v>0</v>
          </cell>
          <cell r="W167">
            <v>0</v>
          </cell>
          <cell r="X167">
            <v>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30.416666666666668</v>
          </cell>
        </row>
        <row r="168">
          <cell r="B168" t="str">
            <v>ResB201N</v>
          </cell>
          <cell r="C168" t="str">
            <v>Residential Block 2</v>
          </cell>
          <cell r="D168">
            <v>0</v>
          </cell>
          <cell r="E168">
            <v>1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64.16</v>
          </cell>
          <cell r="Q168">
            <v>64.16</v>
          </cell>
          <cell r="R168">
            <v>64.16</v>
          </cell>
          <cell r="S168">
            <v>64.16</v>
          </cell>
          <cell r="T168">
            <v>64.16</v>
          </cell>
          <cell r="U168">
            <v>64.16</v>
          </cell>
          <cell r="V168">
            <v>0</v>
          </cell>
          <cell r="W168">
            <v>0</v>
          </cell>
          <cell r="X168">
            <v>2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30.416666666666668</v>
          </cell>
        </row>
        <row r="169">
          <cell r="B169" t="str">
            <v>ResB301N</v>
          </cell>
          <cell r="C169" t="str">
            <v>Residential Block 3</v>
          </cell>
          <cell r="D169">
            <v>0</v>
          </cell>
          <cell r="E169">
            <v>1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94.05</v>
          </cell>
          <cell r="Q169">
            <v>94.05</v>
          </cell>
          <cell r="R169">
            <v>94.05</v>
          </cell>
          <cell r="S169">
            <v>94.05</v>
          </cell>
          <cell r="T169">
            <v>94.05</v>
          </cell>
          <cell r="U169">
            <v>94.05</v>
          </cell>
          <cell r="V169">
            <v>0</v>
          </cell>
          <cell r="W169">
            <v>0</v>
          </cell>
          <cell r="X169">
            <v>2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30.416666666666668</v>
          </cell>
        </row>
        <row r="170">
          <cell r="B170" t="str">
            <v>ResB401N</v>
          </cell>
          <cell r="C170" t="str">
            <v>Residential Block 4</v>
          </cell>
          <cell r="D170">
            <v>0</v>
          </cell>
          <cell r="E170">
            <v>1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103.35</v>
          </cell>
          <cell r="Q170">
            <v>103.35</v>
          </cell>
          <cell r="R170">
            <v>103.35</v>
          </cell>
          <cell r="S170">
            <v>103.35</v>
          </cell>
          <cell r="T170">
            <v>103.35</v>
          </cell>
          <cell r="U170">
            <v>103.35</v>
          </cell>
          <cell r="V170">
            <v>0</v>
          </cell>
          <cell r="W170">
            <v>0</v>
          </cell>
          <cell r="X170">
            <v>2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30.416666666666668</v>
          </cell>
        </row>
        <row r="171">
          <cell r="B171" t="str">
            <v>Lan101N</v>
          </cell>
          <cell r="C171" t="str">
            <v>Landrate 1</v>
          </cell>
          <cell r="D171">
            <v>0</v>
          </cell>
          <cell r="E171">
            <v>1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12.45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69.48</v>
          </cell>
          <cell r="Q171">
            <v>69.48</v>
          </cell>
          <cell r="R171">
            <v>69.48</v>
          </cell>
          <cell r="S171">
            <v>69.48</v>
          </cell>
          <cell r="T171">
            <v>69.48</v>
          </cell>
          <cell r="U171">
            <v>69.48</v>
          </cell>
          <cell r="V171">
            <v>0</v>
          </cell>
          <cell r="W171">
            <v>0</v>
          </cell>
          <cell r="X171">
            <v>2</v>
          </cell>
          <cell r="Y171">
            <v>0</v>
          </cell>
          <cell r="Z171">
            <v>0</v>
          </cell>
          <cell r="AA171">
            <v>15.2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30.416666666666668</v>
          </cell>
        </row>
        <row r="172">
          <cell r="B172" t="str">
            <v>Lan201N</v>
          </cell>
          <cell r="C172" t="str">
            <v>Landrate 2</v>
          </cell>
          <cell r="D172">
            <v>0</v>
          </cell>
          <cell r="E172">
            <v>1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12.45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69.48</v>
          </cell>
          <cell r="Q172">
            <v>69.48</v>
          </cell>
          <cell r="R172">
            <v>69.48</v>
          </cell>
          <cell r="S172">
            <v>69.48</v>
          </cell>
          <cell r="T172">
            <v>69.48</v>
          </cell>
          <cell r="U172">
            <v>69.48</v>
          </cell>
          <cell r="V172">
            <v>0</v>
          </cell>
          <cell r="W172">
            <v>0</v>
          </cell>
          <cell r="X172">
            <v>2</v>
          </cell>
          <cell r="Y172">
            <v>0</v>
          </cell>
          <cell r="Z172">
            <v>0</v>
          </cell>
          <cell r="AA172">
            <v>23.37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30.416666666666668</v>
          </cell>
        </row>
        <row r="173">
          <cell r="B173" t="str">
            <v>Lan301N</v>
          </cell>
          <cell r="C173" t="str">
            <v>Landrate 3</v>
          </cell>
          <cell r="D173">
            <v>0</v>
          </cell>
          <cell r="E173">
            <v>1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12.45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69.48</v>
          </cell>
          <cell r="Q173">
            <v>69.48</v>
          </cell>
          <cell r="R173">
            <v>69.48</v>
          </cell>
          <cell r="S173">
            <v>69.48</v>
          </cell>
          <cell r="T173">
            <v>69.48</v>
          </cell>
          <cell r="U173">
            <v>69.48</v>
          </cell>
          <cell r="V173">
            <v>0</v>
          </cell>
          <cell r="W173">
            <v>0</v>
          </cell>
          <cell r="X173">
            <v>2</v>
          </cell>
          <cell r="Y173">
            <v>0</v>
          </cell>
          <cell r="Z173">
            <v>0</v>
          </cell>
          <cell r="AA173">
            <v>37.36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30.416666666666668</v>
          </cell>
        </row>
        <row r="174">
          <cell r="B174" t="str">
            <v>Lan401N</v>
          </cell>
          <cell r="C174" t="str">
            <v>Landrate 4</v>
          </cell>
          <cell r="D174">
            <v>0</v>
          </cell>
          <cell r="E174">
            <v>1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136.44999999999999</v>
          </cell>
          <cell r="Q174">
            <v>136.44999999999999</v>
          </cell>
          <cell r="R174">
            <v>136.44999999999999</v>
          </cell>
          <cell r="S174">
            <v>136.44999999999999</v>
          </cell>
          <cell r="T174">
            <v>136.44999999999999</v>
          </cell>
          <cell r="U174">
            <v>136.44999999999999</v>
          </cell>
          <cell r="V174">
            <v>0</v>
          </cell>
          <cell r="W174">
            <v>0</v>
          </cell>
          <cell r="X174">
            <v>2</v>
          </cell>
          <cell r="Y174">
            <v>0</v>
          </cell>
          <cell r="Z174">
            <v>0</v>
          </cell>
          <cell r="AA174">
            <v>12.11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30.416666666666668</v>
          </cell>
        </row>
        <row r="175">
          <cell r="B175" t="str">
            <v>LanDx01N</v>
          </cell>
          <cell r="C175" t="str">
            <v>Landrate Dx</v>
          </cell>
          <cell r="D175">
            <v>0</v>
          </cell>
          <cell r="E175">
            <v>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26.91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30.416666666666668</v>
          </cell>
        </row>
        <row r="176">
          <cell r="B176" t="str">
            <v>LanLT01N</v>
          </cell>
          <cell r="C176" t="str">
            <v>Landlight</v>
          </cell>
          <cell r="D176">
            <v>0</v>
          </cell>
          <cell r="E176">
            <v>1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210.18</v>
          </cell>
          <cell r="Q176">
            <v>210.18</v>
          </cell>
          <cell r="R176">
            <v>210.18</v>
          </cell>
          <cell r="S176">
            <v>210.18</v>
          </cell>
          <cell r="T176">
            <v>210.18</v>
          </cell>
          <cell r="U176">
            <v>210.18</v>
          </cell>
          <cell r="V176">
            <v>0</v>
          </cell>
          <cell r="W176">
            <v>0</v>
          </cell>
          <cell r="X176">
            <v>2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30.416666666666668</v>
          </cell>
        </row>
        <row r="177">
          <cell r="B177" t="str">
            <v>HF101N</v>
          </cell>
          <cell r="C177" t="str">
            <v>Homeflex 1</v>
          </cell>
          <cell r="D177">
            <v>0</v>
          </cell>
          <cell r="E177">
            <v>1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2.96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174.87</v>
          </cell>
          <cell r="Q177">
            <v>174.87</v>
          </cell>
          <cell r="R177">
            <v>55.1</v>
          </cell>
          <cell r="S177">
            <v>65.86</v>
          </cell>
          <cell r="T177">
            <v>65.86</v>
          </cell>
          <cell r="U177">
            <v>43.89</v>
          </cell>
          <cell r="V177">
            <v>0</v>
          </cell>
          <cell r="W177">
            <v>0</v>
          </cell>
          <cell r="X177">
            <v>2</v>
          </cell>
          <cell r="Y177">
            <v>0</v>
          </cell>
          <cell r="Z177">
            <v>0</v>
          </cell>
          <cell r="AA177">
            <v>3.68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30.416666666666668</v>
          </cell>
        </row>
        <row r="178">
          <cell r="B178" t="str">
            <v>HF201N</v>
          </cell>
          <cell r="C178" t="str">
            <v>Homeflex 2</v>
          </cell>
          <cell r="D178">
            <v>0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2.96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174.87</v>
          </cell>
          <cell r="Q178">
            <v>174.87</v>
          </cell>
          <cell r="R178">
            <v>55.1</v>
          </cell>
          <cell r="S178">
            <v>65.86</v>
          </cell>
          <cell r="T178">
            <v>65.86</v>
          </cell>
          <cell r="U178">
            <v>43.89</v>
          </cell>
          <cell r="V178">
            <v>0</v>
          </cell>
          <cell r="W178">
            <v>0</v>
          </cell>
          <cell r="X178">
            <v>2</v>
          </cell>
          <cell r="Y178">
            <v>0</v>
          </cell>
          <cell r="Z178">
            <v>0</v>
          </cell>
          <cell r="AA178">
            <v>7.95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30.416666666666668</v>
          </cell>
        </row>
        <row r="179">
          <cell r="B179" t="str">
            <v>HF301N</v>
          </cell>
          <cell r="C179" t="str">
            <v>Homeflex 3</v>
          </cell>
          <cell r="D179">
            <v>0</v>
          </cell>
          <cell r="E179">
            <v>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2.96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174.87</v>
          </cell>
          <cell r="Q179">
            <v>174.87</v>
          </cell>
          <cell r="R179">
            <v>55.1</v>
          </cell>
          <cell r="S179">
            <v>65.86</v>
          </cell>
          <cell r="T179">
            <v>65.86</v>
          </cell>
          <cell r="U179">
            <v>43.89</v>
          </cell>
          <cell r="V179">
            <v>0</v>
          </cell>
          <cell r="W179">
            <v>0</v>
          </cell>
          <cell r="X179">
            <v>2</v>
          </cell>
          <cell r="Y179">
            <v>0</v>
          </cell>
          <cell r="Z179">
            <v>0</v>
          </cell>
          <cell r="AA179">
            <v>16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30.416666666666668</v>
          </cell>
        </row>
        <row r="180">
          <cell r="B180" t="str">
            <v>HF401N</v>
          </cell>
          <cell r="C180" t="str">
            <v>Homeflex 4</v>
          </cell>
          <cell r="D180">
            <v>0</v>
          </cell>
          <cell r="E180">
            <v>1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2.96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174.87</v>
          </cell>
          <cell r="Q180">
            <v>174.87</v>
          </cell>
          <cell r="R180">
            <v>55.1</v>
          </cell>
          <cell r="S180">
            <v>65.86</v>
          </cell>
          <cell r="T180">
            <v>65.86</v>
          </cell>
          <cell r="U180">
            <v>43.89</v>
          </cell>
          <cell r="V180">
            <v>0</v>
          </cell>
          <cell r="W180">
            <v>0</v>
          </cell>
          <cell r="X180">
            <v>2</v>
          </cell>
          <cell r="Y180">
            <v>0</v>
          </cell>
          <cell r="Z180">
            <v>0</v>
          </cell>
          <cell r="AA180">
            <v>1.88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30.416666666666668</v>
          </cell>
        </row>
        <row r="181">
          <cell r="B181" t="str">
            <v>PLall01N</v>
          </cell>
          <cell r="C181" t="str">
            <v>Public lighting All Night</v>
          </cell>
          <cell r="D181">
            <v>0</v>
          </cell>
          <cell r="E181">
            <v>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46.07</v>
          </cell>
          <cell r="Q181">
            <v>46.07</v>
          </cell>
          <cell r="R181">
            <v>46.07</v>
          </cell>
          <cell r="S181">
            <v>46.07</v>
          </cell>
          <cell r="T181">
            <v>46.07</v>
          </cell>
          <cell r="U181">
            <v>46.07</v>
          </cell>
          <cell r="V181">
            <v>0</v>
          </cell>
          <cell r="W181">
            <v>0</v>
          </cell>
          <cell r="X181">
            <v>2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30.416666666666668</v>
          </cell>
        </row>
        <row r="182">
          <cell r="B182" t="str">
            <v>PL2401N</v>
          </cell>
          <cell r="C182" t="str">
            <v>Public lighting 24 hours</v>
          </cell>
          <cell r="D182">
            <v>0</v>
          </cell>
          <cell r="E182">
            <v>1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61.16</v>
          </cell>
          <cell r="Q182">
            <v>61.16</v>
          </cell>
          <cell r="R182">
            <v>61.16</v>
          </cell>
          <cell r="S182">
            <v>61.16</v>
          </cell>
          <cell r="T182">
            <v>61.16</v>
          </cell>
          <cell r="U182">
            <v>61.16</v>
          </cell>
          <cell r="V182">
            <v>0</v>
          </cell>
          <cell r="W182">
            <v>0</v>
          </cell>
          <cell r="X182">
            <v>2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30.416666666666668</v>
          </cell>
        </row>
        <row r="183">
          <cell r="B183" t="str">
            <v>PLurb01N</v>
          </cell>
          <cell r="C183" t="str">
            <v>Public lighting Urban fixed</v>
          </cell>
          <cell r="D183">
            <v>0</v>
          </cell>
          <cell r="E183">
            <v>1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3.16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30.416666666666668</v>
          </cell>
        </row>
        <row r="184">
          <cell r="B184" t="str">
            <v>HP101N</v>
          </cell>
          <cell r="C184" t="str">
            <v>Homepower 1</v>
          </cell>
          <cell r="D184">
            <v>0</v>
          </cell>
          <cell r="E184">
            <v>1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30.416666666666668</v>
          </cell>
        </row>
        <row r="185">
          <cell r="B185" t="str">
            <v>HP201N</v>
          </cell>
          <cell r="C185" t="str">
            <v>Homepower 2</v>
          </cell>
          <cell r="D185">
            <v>0</v>
          </cell>
          <cell r="E185">
            <v>1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30.416666666666668</v>
          </cell>
        </row>
        <row r="186">
          <cell r="B186" t="str">
            <v>HP301N</v>
          </cell>
          <cell r="C186" t="str">
            <v>Homepower 3</v>
          </cell>
          <cell r="D186">
            <v>0</v>
          </cell>
          <cell r="E186">
            <v>1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30.416666666666668</v>
          </cell>
        </row>
        <row r="187">
          <cell r="B187" t="str">
            <v>HP401N</v>
          </cell>
          <cell r="C187" t="str">
            <v>Homepower 4</v>
          </cell>
          <cell r="D187">
            <v>0</v>
          </cell>
          <cell r="E187">
            <v>1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30.416666666666668</v>
          </cell>
        </row>
        <row r="188">
          <cell r="B188" t="str">
            <v>HPB01N</v>
          </cell>
          <cell r="C188" t="str">
            <v>Homepower Bulk &lt; 500V</v>
          </cell>
          <cell r="D188">
            <v>0</v>
          </cell>
          <cell r="E188">
            <v>1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30.416666666666668</v>
          </cell>
        </row>
        <row r="189">
          <cell r="B189" t="str">
            <v>HPB02N</v>
          </cell>
          <cell r="C189" t="str">
            <v>Homepower Bulk ≥ 500V</v>
          </cell>
          <cell r="D189">
            <v>0</v>
          </cell>
          <cell r="E189">
            <v>2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2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30.416666666666668</v>
          </cell>
        </row>
        <row r="190">
          <cell r="B190" t="str">
            <v>HL11001N</v>
          </cell>
          <cell r="C190" t="str">
            <v>Homelight 1 10A</v>
          </cell>
          <cell r="D190">
            <v>0</v>
          </cell>
          <cell r="E190">
            <v>1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2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30.416666666666668</v>
          </cell>
        </row>
        <row r="191">
          <cell r="B191" t="str">
            <v>HL12001N</v>
          </cell>
          <cell r="C191" t="str">
            <v>Homelight 1 20A</v>
          </cell>
          <cell r="D191">
            <v>0</v>
          </cell>
          <cell r="E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2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30.416666666666668</v>
          </cell>
        </row>
        <row r="192">
          <cell r="B192" t="str">
            <v>HL16001N</v>
          </cell>
          <cell r="C192" t="str">
            <v>Homelight 1 60A</v>
          </cell>
          <cell r="D192">
            <v>0</v>
          </cell>
          <cell r="E192">
            <v>1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30.416666666666668</v>
          </cell>
        </row>
        <row r="193">
          <cell r="B193" t="str">
            <v>HL22001N</v>
          </cell>
          <cell r="C193" t="str">
            <v>Homelight 2 20A</v>
          </cell>
          <cell r="D193">
            <v>0</v>
          </cell>
          <cell r="E193">
            <v>1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2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30.416666666666668</v>
          </cell>
        </row>
        <row r="194">
          <cell r="B194" t="str">
            <v>HL26001N</v>
          </cell>
          <cell r="C194" t="str">
            <v>Homelight 2 60A</v>
          </cell>
          <cell r="D194">
            <v>0</v>
          </cell>
          <cell r="E194">
            <v>1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2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30.416666666666668</v>
          </cell>
        </row>
        <row r="195">
          <cell r="B195" t="str">
            <v>SPA01N</v>
          </cell>
          <cell r="C195" t="str">
            <v>SPA</v>
          </cell>
          <cell r="D195">
            <v>0</v>
          </cell>
          <cell r="E195">
            <v>1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30.41667</v>
          </cell>
        </row>
        <row r="196">
          <cell r="B196" t="str">
            <v>SPA02N</v>
          </cell>
          <cell r="C196" t="str">
            <v>SPA</v>
          </cell>
          <cell r="D196">
            <v>0</v>
          </cell>
          <cell r="E196">
            <v>2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30.41667</v>
          </cell>
        </row>
        <row r="197">
          <cell r="B197" t="str">
            <v>SPA03N</v>
          </cell>
          <cell r="C197" t="str">
            <v>SPA</v>
          </cell>
          <cell r="D197">
            <v>0</v>
          </cell>
          <cell r="E197">
            <v>3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30.41667</v>
          </cell>
        </row>
        <row r="198">
          <cell r="B198" t="str">
            <v>SPA04N</v>
          </cell>
          <cell r="C198" t="str">
            <v>SPA</v>
          </cell>
          <cell r="D198">
            <v>0</v>
          </cell>
          <cell r="E198">
            <v>4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30.41667</v>
          </cell>
        </row>
        <row r="199">
          <cell r="B199" t="str">
            <v>SPA11N</v>
          </cell>
          <cell r="C199" t="str">
            <v>SPA</v>
          </cell>
          <cell r="D199">
            <v>1</v>
          </cell>
          <cell r="E199">
            <v>1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30.41667</v>
          </cell>
        </row>
        <row r="200">
          <cell r="B200" t="str">
            <v>SPA12N</v>
          </cell>
          <cell r="C200" t="str">
            <v>SPA</v>
          </cell>
          <cell r="D200">
            <v>1</v>
          </cell>
          <cell r="E200">
            <v>2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30.41667</v>
          </cell>
        </row>
        <row r="201">
          <cell r="B201" t="str">
            <v>SPA13N</v>
          </cell>
          <cell r="C201" t="str">
            <v>SPA</v>
          </cell>
          <cell r="D201">
            <v>1</v>
          </cell>
          <cell r="E201">
            <v>3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30.41667</v>
          </cell>
        </row>
        <row r="202">
          <cell r="B202" t="str">
            <v>SPA14N</v>
          </cell>
          <cell r="C202" t="str">
            <v>SPA</v>
          </cell>
          <cell r="D202">
            <v>1</v>
          </cell>
          <cell r="E202">
            <v>4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30.41667</v>
          </cell>
        </row>
        <row r="203">
          <cell r="B203" t="str">
            <v>SPA21N</v>
          </cell>
          <cell r="C203" t="str">
            <v>SPA</v>
          </cell>
          <cell r="D203">
            <v>2</v>
          </cell>
          <cell r="E203">
            <v>1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30.41667</v>
          </cell>
        </row>
        <row r="204">
          <cell r="B204" t="str">
            <v>SPA22N</v>
          </cell>
          <cell r="C204" t="str">
            <v>SPA</v>
          </cell>
          <cell r="D204">
            <v>2</v>
          </cell>
          <cell r="E204">
            <v>2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30.41667</v>
          </cell>
        </row>
        <row r="205">
          <cell r="B205" t="str">
            <v>SPA23N</v>
          </cell>
          <cell r="C205" t="str">
            <v>SPA</v>
          </cell>
          <cell r="D205">
            <v>2</v>
          </cell>
          <cell r="E205">
            <v>3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30.41667</v>
          </cell>
        </row>
        <row r="206">
          <cell r="B206" t="str">
            <v>SPA24N</v>
          </cell>
          <cell r="C206" t="str">
            <v>SPA</v>
          </cell>
          <cell r="D206">
            <v>2</v>
          </cell>
          <cell r="E206">
            <v>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30.41667</v>
          </cell>
        </row>
        <row r="207">
          <cell r="B207" t="str">
            <v>SPA31N</v>
          </cell>
          <cell r="C207" t="str">
            <v>SPA</v>
          </cell>
          <cell r="D207">
            <v>3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30.41667</v>
          </cell>
        </row>
        <row r="208">
          <cell r="B208" t="str">
            <v>SPA32N</v>
          </cell>
          <cell r="C208" t="str">
            <v>SPA</v>
          </cell>
          <cell r="D208">
            <v>3</v>
          </cell>
          <cell r="E208">
            <v>2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30.41667</v>
          </cell>
        </row>
        <row r="209">
          <cell r="B209" t="str">
            <v>SPA33N</v>
          </cell>
          <cell r="C209" t="str">
            <v>SPA</v>
          </cell>
          <cell r="D209">
            <v>3</v>
          </cell>
          <cell r="E209">
            <v>3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30.41667</v>
          </cell>
        </row>
        <row r="210">
          <cell r="B210" t="str">
            <v>SPA34N</v>
          </cell>
          <cell r="C210" t="str">
            <v>SPA</v>
          </cell>
          <cell r="D210">
            <v>3</v>
          </cell>
          <cell r="E210">
            <v>4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30.41667</v>
          </cell>
        </row>
      </sheetData>
      <sheetData sheetId="2">
        <row r="3">
          <cell r="B3" t="str">
            <v>Me01Y</v>
          </cell>
          <cell r="C3" t="str">
            <v>Megaflex</v>
          </cell>
          <cell r="D3">
            <v>0</v>
          </cell>
          <cell r="E3">
            <v>1</v>
          </cell>
          <cell r="F3">
            <v>0</v>
          </cell>
          <cell r="G3">
            <v>0</v>
          </cell>
          <cell r="H3">
            <v>0</v>
          </cell>
          <cell r="I3">
            <v>50.09</v>
          </cell>
          <cell r="J3">
            <v>69.56</v>
          </cell>
          <cell r="K3">
            <v>0</v>
          </cell>
          <cell r="L3">
            <v>0</v>
          </cell>
          <cell r="M3">
            <v>0</v>
          </cell>
          <cell r="N3">
            <v>111.16</v>
          </cell>
          <cell r="O3">
            <v>2178.4699999999998</v>
          </cell>
          <cell r="P3">
            <v>195.53</v>
          </cell>
          <cell r="Q3">
            <v>50.79</v>
          </cell>
          <cell r="R3">
            <v>27.12</v>
          </cell>
          <cell r="S3">
            <v>54.55</v>
          </cell>
          <cell r="T3">
            <v>33.39</v>
          </cell>
          <cell r="U3">
            <v>23.33</v>
          </cell>
          <cell r="V3">
            <v>7.86</v>
          </cell>
          <cell r="W3">
            <v>4.1100000000000003</v>
          </cell>
          <cell r="X3">
            <v>2</v>
          </cell>
          <cell r="Y3">
            <v>0</v>
          </cell>
          <cell r="Z3">
            <v>4.87</v>
          </cell>
          <cell r="AA3">
            <v>9.73</v>
          </cell>
          <cell r="AB3">
            <v>18.46</v>
          </cell>
          <cell r="AC3">
            <v>0</v>
          </cell>
          <cell r="AD3">
            <v>0</v>
          </cell>
          <cell r="AE3">
            <v>0</v>
          </cell>
          <cell r="AF3">
            <v>30.41667</v>
          </cell>
        </row>
        <row r="4">
          <cell r="B4" t="str">
            <v>Me02Y</v>
          </cell>
          <cell r="C4" t="str">
            <v>Megaflex</v>
          </cell>
          <cell r="D4">
            <v>0</v>
          </cell>
          <cell r="E4">
            <v>2</v>
          </cell>
          <cell r="F4">
            <v>0</v>
          </cell>
          <cell r="G4">
            <v>0</v>
          </cell>
          <cell r="H4">
            <v>0</v>
          </cell>
          <cell r="I4">
            <v>50.09</v>
          </cell>
          <cell r="J4">
            <v>69.56</v>
          </cell>
          <cell r="K4">
            <v>0</v>
          </cell>
          <cell r="L4">
            <v>0</v>
          </cell>
          <cell r="M4">
            <v>0</v>
          </cell>
          <cell r="N4">
            <v>111.16</v>
          </cell>
          <cell r="O4">
            <v>2178.4699999999998</v>
          </cell>
          <cell r="P4">
            <v>189.28</v>
          </cell>
          <cell r="Q4">
            <v>49.21</v>
          </cell>
          <cell r="R4">
            <v>26.28</v>
          </cell>
          <cell r="S4">
            <v>52.85</v>
          </cell>
          <cell r="T4">
            <v>32.39</v>
          </cell>
          <cell r="U4">
            <v>22.64</v>
          </cell>
          <cell r="V4">
            <v>7.86</v>
          </cell>
          <cell r="W4">
            <v>4.1100000000000003</v>
          </cell>
          <cell r="X4">
            <v>2</v>
          </cell>
          <cell r="Y4">
            <v>0</v>
          </cell>
          <cell r="Z4">
            <v>4.45</v>
          </cell>
          <cell r="AA4">
            <v>8.92</v>
          </cell>
          <cell r="AB4">
            <v>16.920000000000002</v>
          </cell>
          <cell r="AC4">
            <v>0</v>
          </cell>
          <cell r="AD4">
            <v>0</v>
          </cell>
          <cell r="AE4">
            <v>0</v>
          </cell>
          <cell r="AF4">
            <v>30.41667</v>
          </cell>
        </row>
        <row r="5">
          <cell r="B5" t="str">
            <v>Me03Y</v>
          </cell>
          <cell r="C5" t="str">
            <v>Megaflex</v>
          </cell>
          <cell r="D5">
            <v>0</v>
          </cell>
          <cell r="E5">
            <v>3</v>
          </cell>
          <cell r="F5">
            <v>0</v>
          </cell>
          <cell r="G5">
            <v>0</v>
          </cell>
          <cell r="H5">
            <v>0</v>
          </cell>
          <cell r="I5">
            <v>50.09</v>
          </cell>
          <cell r="J5">
            <v>69.56</v>
          </cell>
          <cell r="K5">
            <v>0</v>
          </cell>
          <cell r="L5">
            <v>0</v>
          </cell>
          <cell r="M5">
            <v>0</v>
          </cell>
          <cell r="N5">
            <v>111.16</v>
          </cell>
          <cell r="O5">
            <v>2178.4699999999998</v>
          </cell>
          <cell r="P5">
            <v>182.44</v>
          </cell>
          <cell r="Q5">
            <v>47.47</v>
          </cell>
          <cell r="R5">
            <v>25.39</v>
          </cell>
          <cell r="S5">
            <v>50.98</v>
          </cell>
          <cell r="T5">
            <v>31.27</v>
          </cell>
          <cell r="U5">
            <v>21.88</v>
          </cell>
          <cell r="V5">
            <v>7.86</v>
          </cell>
          <cell r="W5">
            <v>4.1100000000000003</v>
          </cell>
          <cell r="X5">
            <v>2</v>
          </cell>
          <cell r="Y5">
            <v>0</v>
          </cell>
          <cell r="Z5">
            <v>4.33</v>
          </cell>
          <cell r="AA5">
            <v>8.64</v>
          </cell>
          <cell r="AB5">
            <v>16.399999999999999</v>
          </cell>
          <cell r="AC5">
            <v>0</v>
          </cell>
          <cell r="AD5">
            <v>0</v>
          </cell>
          <cell r="AE5">
            <v>0</v>
          </cell>
          <cell r="AF5">
            <v>30.41667</v>
          </cell>
        </row>
        <row r="6">
          <cell r="B6" t="str">
            <v>Me04Y</v>
          </cell>
          <cell r="C6" t="str">
            <v>Megaflex</v>
          </cell>
          <cell r="D6">
            <v>0</v>
          </cell>
          <cell r="E6">
            <v>4</v>
          </cell>
          <cell r="F6">
            <v>0</v>
          </cell>
          <cell r="G6">
            <v>0</v>
          </cell>
          <cell r="H6">
            <v>0</v>
          </cell>
          <cell r="I6">
            <v>50.09</v>
          </cell>
          <cell r="J6">
            <v>69.56</v>
          </cell>
          <cell r="K6">
            <v>0</v>
          </cell>
          <cell r="L6">
            <v>0</v>
          </cell>
          <cell r="M6">
            <v>0</v>
          </cell>
          <cell r="N6">
            <v>111.16</v>
          </cell>
          <cell r="O6">
            <v>2178.4699999999998</v>
          </cell>
          <cell r="P6">
            <v>176.06</v>
          </cell>
          <cell r="Q6">
            <v>45.87</v>
          </cell>
          <cell r="R6">
            <v>24.58</v>
          </cell>
          <cell r="S6">
            <v>49.24</v>
          </cell>
          <cell r="T6">
            <v>30.23</v>
          </cell>
          <cell r="U6">
            <v>21.2</v>
          </cell>
          <cell r="V6">
            <v>7.86</v>
          </cell>
          <cell r="W6">
            <v>4.1100000000000003</v>
          </cell>
          <cell r="X6">
            <v>2</v>
          </cell>
          <cell r="Y6">
            <v>0</v>
          </cell>
          <cell r="Z6">
            <v>5.49</v>
          </cell>
          <cell r="AA6">
            <v>0</v>
          </cell>
          <cell r="AB6">
            <v>14.79</v>
          </cell>
          <cell r="AC6">
            <v>0</v>
          </cell>
          <cell r="AD6">
            <v>0</v>
          </cell>
          <cell r="AE6">
            <v>0</v>
          </cell>
          <cell r="AF6">
            <v>30.41667</v>
          </cell>
        </row>
        <row r="7">
          <cell r="B7" t="str">
            <v>Me11Y</v>
          </cell>
          <cell r="C7" t="str">
            <v>Megaflex</v>
          </cell>
          <cell r="D7">
            <v>1</v>
          </cell>
          <cell r="E7">
            <v>1</v>
          </cell>
          <cell r="F7">
            <v>0</v>
          </cell>
          <cell r="G7">
            <v>0</v>
          </cell>
          <cell r="H7">
            <v>0</v>
          </cell>
          <cell r="I7">
            <v>50.09</v>
          </cell>
          <cell r="J7">
            <v>69.56</v>
          </cell>
          <cell r="K7">
            <v>0</v>
          </cell>
          <cell r="L7">
            <v>0</v>
          </cell>
          <cell r="M7">
            <v>0</v>
          </cell>
          <cell r="N7">
            <v>111.16</v>
          </cell>
          <cell r="O7">
            <v>2178.4699999999998</v>
          </cell>
          <cell r="P7">
            <v>197.46</v>
          </cell>
          <cell r="Q7">
            <v>51.27</v>
          </cell>
          <cell r="R7">
            <v>27.37</v>
          </cell>
          <cell r="S7">
            <v>55.08</v>
          </cell>
          <cell r="T7">
            <v>33.69</v>
          </cell>
          <cell r="U7">
            <v>23.56</v>
          </cell>
          <cell r="V7">
            <v>7.86</v>
          </cell>
          <cell r="W7">
            <v>4.1100000000000003</v>
          </cell>
          <cell r="X7">
            <v>2</v>
          </cell>
          <cell r="Y7">
            <v>0</v>
          </cell>
          <cell r="Z7">
            <v>4.92</v>
          </cell>
          <cell r="AA7">
            <v>9.73</v>
          </cell>
          <cell r="AB7">
            <v>18.46</v>
          </cell>
          <cell r="AC7">
            <v>0</v>
          </cell>
          <cell r="AD7">
            <v>0</v>
          </cell>
          <cell r="AE7">
            <v>0</v>
          </cell>
          <cell r="AF7">
            <v>30.41667</v>
          </cell>
        </row>
        <row r="8">
          <cell r="B8" t="str">
            <v>Me12Y</v>
          </cell>
          <cell r="C8" t="str">
            <v>Megaflex</v>
          </cell>
          <cell r="D8">
            <v>1</v>
          </cell>
          <cell r="E8">
            <v>2</v>
          </cell>
          <cell r="F8">
            <v>0</v>
          </cell>
          <cell r="G8">
            <v>0</v>
          </cell>
          <cell r="H8">
            <v>0</v>
          </cell>
          <cell r="I8">
            <v>50.09</v>
          </cell>
          <cell r="J8">
            <v>69.56</v>
          </cell>
          <cell r="K8">
            <v>0</v>
          </cell>
          <cell r="L8">
            <v>0</v>
          </cell>
          <cell r="M8">
            <v>0</v>
          </cell>
          <cell r="N8">
            <v>111.16</v>
          </cell>
          <cell r="O8">
            <v>2178.4699999999998</v>
          </cell>
          <cell r="P8">
            <v>191.13</v>
          </cell>
          <cell r="Q8">
            <v>49.67</v>
          </cell>
          <cell r="R8">
            <v>26.52</v>
          </cell>
          <cell r="S8">
            <v>53.36</v>
          </cell>
          <cell r="T8">
            <v>32.67</v>
          </cell>
          <cell r="U8">
            <v>22.85</v>
          </cell>
          <cell r="V8">
            <v>7.86</v>
          </cell>
          <cell r="W8">
            <v>4.1100000000000003</v>
          </cell>
          <cell r="X8">
            <v>2</v>
          </cell>
          <cell r="Y8">
            <v>0</v>
          </cell>
          <cell r="Z8">
            <v>4.49</v>
          </cell>
          <cell r="AA8">
            <v>8.92</v>
          </cell>
          <cell r="AB8">
            <v>16.920000000000002</v>
          </cell>
          <cell r="AC8">
            <v>0</v>
          </cell>
          <cell r="AD8">
            <v>0</v>
          </cell>
          <cell r="AE8">
            <v>0</v>
          </cell>
          <cell r="AF8">
            <v>30.41667</v>
          </cell>
        </row>
        <row r="9">
          <cell r="B9" t="str">
            <v>Me13Y</v>
          </cell>
          <cell r="C9" t="str">
            <v>Megaflex</v>
          </cell>
          <cell r="D9">
            <v>1</v>
          </cell>
          <cell r="E9">
            <v>3</v>
          </cell>
          <cell r="F9">
            <v>0</v>
          </cell>
          <cell r="G9">
            <v>0</v>
          </cell>
          <cell r="H9">
            <v>0</v>
          </cell>
          <cell r="I9">
            <v>50.09</v>
          </cell>
          <cell r="J9">
            <v>69.56</v>
          </cell>
          <cell r="K9">
            <v>0</v>
          </cell>
          <cell r="L9">
            <v>0</v>
          </cell>
          <cell r="M9">
            <v>0</v>
          </cell>
          <cell r="N9">
            <v>111.16</v>
          </cell>
          <cell r="O9">
            <v>2178.4699999999998</v>
          </cell>
          <cell r="P9">
            <v>184.22</v>
          </cell>
          <cell r="Q9">
            <v>47.92</v>
          </cell>
          <cell r="R9">
            <v>25.65</v>
          </cell>
          <cell r="S9">
            <v>51.48</v>
          </cell>
          <cell r="T9">
            <v>31.55</v>
          </cell>
          <cell r="U9">
            <v>22.09</v>
          </cell>
          <cell r="V9">
            <v>7.86</v>
          </cell>
          <cell r="W9">
            <v>4.1100000000000003</v>
          </cell>
          <cell r="X9">
            <v>2</v>
          </cell>
          <cell r="Y9">
            <v>0</v>
          </cell>
          <cell r="Z9">
            <v>4.3600000000000003</v>
          </cell>
          <cell r="AA9">
            <v>8.64</v>
          </cell>
          <cell r="AB9">
            <v>16.399999999999999</v>
          </cell>
          <cell r="AC9">
            <v>0</v>
          </cell>
          <cell r="AD9">
            <v>0</v>
          </cell>
          <cell r="AE9">
            <v>0</v>
          </cell>
          <cell r="AF9">
            <v>30.41667</v>
          </cell>
        </row>
        <row r="10">
          <cell r="B10" t="str">
            <v>Me14Y</v>
          </cell>
          <cell r="C10" t="str">
            <v>Megaflex</v>
          </cell>
          <cell r="D10">
            <v>1</v>
          </cell>
          <cell r="E10">
            <v>4</v>
          </cell>
          <cell r="F10">
            <v>0</v>
          </cell>
          <cell r="G10">
            <v>0</v>
          </cell>
          <cell r="H10">
            <v>0</v>
          </cell>
          <cell r="I10">
            <v>50.09</v>
          </cell>
          <cell r="J10">
            <v>69.56</v>
          </cell>
          <cell r="K10">
            <v>0</v>
          </cell>
          <cell r="L10">
            <v>0</v>
          </cell>
          <cell r="M10">
            <v>0</v>
          </cell>
          <cell r="N10">
            <v>111.16</v>
          </cell>
          <cell r="O10">
            <v>2178.4699999999998</v>
          </cell>
          <cell r="P10">
            <v>177.8</v>
          </cell>
          <cell r="Q10">
            <v>46.33</v>
          </cell>
          <cell r="R10">
            <v>24.8</v>
          </cell>
          <cell r="S10">
            <v>49.73</v>
          </cell>
          <cell r="T10">
            <v>30.51</v>
          </cell>
          <cell r="U10">
            <v>21.35</v>
          </cell>
          <cell r="V10">
            <v>7.86</v>
          </cell>
          <cell r="W10">
            <v>4.1100000000000003</v>
          </cell>
          <cell r="X10">
            <v>2</v>
          </cell>
          <cell r="Y10">
            <v>0</v>
          </cell>
          <cell r="Z10">
            <v>5.54</v>
          </cell>
          <cell r="AA10">
            <v>0</v>
          </cell>
          <cell r="AB10">
            <v>14.79</v>
          </cell>
          <cell r="AC10">
            <v>0</v>
          </cell>
          <cell r="AD10">
            <v>0</v>
          </cell>
          <cell r="AE10">
            <v>0</v>
          </cell>
          <cell r="AF10">
            <v>30.41667</v>
          </cell>
        </row>
        <row r="11">
          <cell r="B11" t="str">
            <v>Me21Y</v>
          </cell>
          <cell r="C11" t="str">
            <v>Megaflex</v>
          </cell>
          <cell r="D11">
            <v>2</v>
          </cell>
          <cell r="E11">
            <v>1</v>
          </cell>
          <cell r="F11">
            <v>0</v>
          </cell>
          <cell r="G11">
            <v>0</v>
          </cell>
          <cell r="H11">
            <v>0</v>
          </cell>
          <cell r="I11">
            <v>50.09</v>
          </cell>
          <cell r="J11">
            <v>69.56</v>
          </cell>
          <cell r="K11">
            <v>0</v>
          </cell>
          <cell r="L11">
            <v>0</v>
          </cell>
          <cell r="M11">
            <v>0</v>
          </cell>
          <cell r="N11">
            <v>111.16</v>
          </cell>
          <cell r="O11">
            <v>2178.4699999999998</v>
          </cell>
          <cell r="P11">
            <v>199.39</v>
          </cell>
          <cell r="Q11">
            <v>51.76</v>
          </cell>
          <cell r="R11">
            <v>27.58</v>
          </cell>
          <cell r="S11">
            <v>55.6</v>
          </cell>
          <cell r="T11">
            <v>34.020000000000003</v>
          </cell>
          <cell r="U11">
            <v>23.76</v>
          </cell>
          <cell r="V11">
            <v>7.86</v>
          </cell>
          <cell r="W11">
            <v>4.1100000000000003</v>
          </cell>
          <cell r="X11">
            <v>2</v>
          </cell>
          <cell r="Y11">
            <v>0</v>
          </cell>
          <cell r="Z11">
            <v>4.97</v>
          </cell>
          <cell r="AA11">
            <v>9.73</v>
          </cell>
          <cell r="AB11">
            <v>18.46</v>
          </cell>
          <cell r="AC11">
            <v>0</v>
          </cell>
          <cell r="AD11">
            <v>0</v>
          </cell>
          <cell r="AE11">
            <v>0</v>
          </cell>
          <cell r="AF11">
            <v>30.41667</v>
          </cell>
        </row>
        <row r="12">
          <cell r="B12" t="str">
            <v>Me22Y</v>
          </cell>
          <cell r="C12" t="str">
            <v>Megaflex</v>
          </cell>
          <cell r="D12">
            <v>2</v>
          </cell>
          <cell r="E12">
            <v>2</v>
          </cell>
          <cell r="F12">
            <v>0</v>
          </cell>
          <cell r="G12">
            <v>0</v>
          </cell>
          <cell r="H12">
            <v>0</v>
          </cell>
          <cell r="I12">
            <v>50.09</v>
          </cell>
          <cell r="J12">
            <v>69.56</v>
          </cell>
          <cell r="K12">
            <v>0</v>
          </cell>
          <cell r="L12">
            <v>0</v>
          </cell>
          <cell r="M12">
            <v>0</v>
          </cell>
          <cell r="N12">
            <v>111.16</v>
          </cell>
          <cell r="O12">
            <v>2178.4699999999998</v>
          </cell>
          <cell r="P12">
            <v>193.04</v>
          </cell>
          <cell r="Q12">
            <v>50.14</v>
          </cell>
          <cell r="R12">
            <v>26.77</v>
          </cell>
          <cell r="S12">
            <v>53.86</v>
          </cell>
          <cell r="T12">
            <v>32.97</v>
          </cell>
          <cell r="U12">
            <v>23.05</v>
          </cell>
          <cell r="V12">
            <v>7.86</v>
          </cell>
          <cell r="W12">
            <v>4.1100000000000003</v>
          </cell>
          <cell r="X12">
            <v>2</v>
          </cell>
          <cell r="Y12">
            <v>0</v>
          </cell>
          <cell r="Z12">
            <v>4.54</v>
          </cell>
          <cell r="AA12">
            <v>8.92</v>
          </cell>
          <cell r="AB12">
            <v>16.920000000000002</v>
          </cell>
          <cell r="AC12">
            <v>0</v>
          </cell>
          <cell r="AD12">
            <v>0</v>
          </cell>
          <cell r="AE12">
            <v>0</v>
          </cell>
          <cell r="AF12">
            <v>30.41667</v>
          </cell>
        </row>
        <row r="13">
          <cell r="B13" t="str">
            <v>Me23Y</v>
          </cell>
          <cell r="C13" t="str">
            <v>Megaflex</v>
          </cell>
          <cell r="D13">
            <v>2</v>
          </cell>
          <cell r="E13">
            <v>3</v>
          </cell>
          <cell r="F13">
            <v>0</v>
          </cell>
          <cell r="G13">
            <v>0</v>
          </cell>
          <cell r="H13">
            <v>0</v>
          </cell>
          <cell r="I13">
            <v>50.09</v>
          </cell>
          <cell r="J13">
            <v>69.56</v>
          </cell>
          <cell r="K13">
            <v>0</v>
          </cell>
          <cell r="L13">
            <v>0</v>
          </cell>
          <cell r="M13">
            <v>0</v>
          </cell>
          <cell r="N13">
            <v>111.16</v>
          </cell>
          <cell r="O13">
            <v>2178.4699999999998</v>
          </cell>
          <cell r="P13">
            <v>186.05</v>
          </cell>
          <cell r="Q13">
            <v>48.38</v>
          </cell>
          <cell r="R13">
            <v>25.87</v>
          </cell>
          <cell r="S13">
            <v>51.95</v>
          </cell>
          <cell r="T13">
            <v>31.83</v>
          </cell>
          <cell r="U13">
            <v>22.28</v>
          </cell>
          <cell r="V13">
            <v>7.86</v>
          </cell>
          <cell r="W13">
            <v>4.1100000000000003</v>
          </cell>
          <cell r="X13">
            <v>2</v>
          </cell>
          <cell r="Y13">
            <v>0</v>
          </cell>
          <cell r="Z13">
            <v>4.41</v>
          </cell>
          <cell r="AA13">
            <v>8.64</v>
          </cell>
          <cell r="AB13">
            <v>16.399999999999999</v>
          </cell>
          <cell r="AC13">
            <v>0</v>
          </cell>
          <cell r="AD13">
            <v>0</v>
          </cell>
          <cell r="AE13">
            <v>0</v>
          </cell>
          <cell r="AF13">
            <v>30.41667</v>
          </cell>
        </row>
        <row r="14">
          <cell r="B14" t="str">
            <v>Me24Y</v>
          </cell>
          <cell r="C14" t="str">
            <v>Megaflex</v>
          </cell>
          <cell r="D14">
            <v>2</v>
          </cell>
          <cell r="E14">
            <v>4</v>
          </cell>
          <cell r="F14">
            <v>0</v>
          </cell>
          <cell r="G14">
            <v>0</v>
          </cell>
          <cell r="H14">
            <v>0</v>
          </cell>
          <cell r="I14">
            <v>50.09</v>
          </cell>
          <cell r="J14">
            <v>69.56</v>
          </cell>
          <cell r="K14">
            <v>0</v>
          </cell>
          <cell r="L14">
            <v>0</v>
          </cell>
          <cell r="M14">
            <v>0</v>
          </cell>
          <cell r="N14">
            <v>111.16</v>
          </cell>
          <cell r="O14">
            <v>2178.4699999999998</v>
          </cell>
          <cell r="P14">
            <v>179.59</v>
          </cell>
          <cell r="Q14">
            <v>46.73</v>
          </cell>
          <cell r="R14">
            <v>25.04</v>
          </cell>
          <cell r="S14">
            <v>50.23</v>
          </cell>
          <cell r="T14">
            <v>30.79</v>
          </cell>
          <cell r="U14">
            <v>21.55</v>
          </cell>
          <cell r="V14">
            <v>7.86</v>
          </cell>
          <cell r="W14">
            <v>4.1100000000000003</v>
          </cell>
          <cell r="X14">
            <v>2</v>
          </cell>
          <cell r="Y14">
            <v>0</v>
          </cell>
          <cell r="Z14">
            <v>5.61</v>
          </cell>
          <cell r="AA14">
            <v>0</v>
          </cell>
          <cell r="AB14">
            <v>14.79</v>
          </cell>
          <cell r="AC14">
            <v>0</v>
          </cell>
          <cell r="AD14">
            <v>0</v>
          </cell>
          <cell r="AE14">
            <v>0</v>
          </cell>
          <cell r="AF14">
            <v>30.41667</v>
          </cell>
        </row>
        <row r="15">
          <cell r="B15" t="str">
            <v>Me31Y</v>
          </cell>
          <cell r="C15" t="str">
            <v>Megaflex</v>
          </cell>
          <cell r="D15">
            <v>3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50.09</v>
          </cell>
          <cell r="J15">
            <v>69.56</v>
          </cell>
          <cell r="K15">
            <v>0</v>
          </cell>
          <cell r="L15">
            <v>0</v>
          </cell>
          <cell r="M15">
            <v>0</v>
          </cell>
          <cell r="N15">
            <v>111.16</v>
          </cell>
          <cell r="O15">
            <v>2178.4699999999998</v>
          </cell>
          <cell r="P15">
            <v>201.37</v>
          </cell>
          <cell r="Q15">
            <v>52.26</v>
          </cell>
          <cell r="R15">
            <v>27.86</v>
          </cell>
          <cell r="S15">
            <v>56.13</v>
          </cell>
          <cell r="T15">
            <v>34.31</v>
          </cell>
          <cell r="U15">
            <v>24</v>
          </cell>
          <cell r="V15">
            <v>7.86</v>
          </cell>
          <cell r="W15">
            <v>4.1100000000000003</v>
          </cell>
          <cell r="X15">
            <v>2</v>
          </cell>
          <cell r="Y15">
            <v>0</v>
          </cell>
          <cell r="Z15">
            <v>4.99</v>
          </cell>
          <cell r="AA15">
            <v>9.73</v>
          </cell>
          <cell r="AB15">
            <v>18.46</v>
          </cell>
          <cell r="AC15">
            <v>0</v>
          </cell>
          <cell r="AD15">
            <v>0</v>
          </cell>
          <cell r="AE15">
            <v>0</v>
          </cell>
          <cell r="AF15">
            <v>30.41667</v>
          </cell>
        </row>
        <row r="16">
          <cell r="B16" t="str">
            <v>Me32Y</v>
          </cell>
          <cell r="C16" t="str">
            <v>Megaflex</v>
          </cell>
          <cell r="D16">
            <v>3</v>
          </cell>
          <cell r="E16">
            <v>2</v>
          </cell>
          <cell r="F16">
            <v>0</v>
          </cell>
          <cell r="G16">
            <v>0</v>
          </cell>
          <cell r="H16">
            <v>0</v>
          </cell>
          <cell r="I16">
            <v>50.09</v>
          </cell>
          <cell r="J16">
            <v>69.56</v>
          </cell>
          <cell r="K16">
            <v>0</v>
          </cell>
          <cell r="L16">
            <v>0</v>
          </cell>
          <cell r="M16">
            <v>0</v>
          </cell>
          <cell r="N16">
            <v>111.16</v>
          </cell>
          <cell r="O16">
            <v>2178.4699999999998</v>
          </cell>
          <cell r="P16">
            <v>194.93</v>
          </cell>
          <cell r="Q16">
            <v>50.62</v>
          </cell>
          <cell r="R16">
            <v>27.01</v>
          </cell>
          <cell r="S16">
            <v>54.38</v>
          </cell>
          <cell r="T16">
            <v>33.270000000000003</v>
          </cell>
          <cell r="U16">
            <v>23.28</v>
          </cell>
          <cell r="V16">
            <v>7.86</v>
          </cell>
          <cell r="W16">
            <v>4.1100000000000003</v>
          </cell>
          <cell r="X16">
            <v>2</v>
          </cell>
          <cell r="Y16">
            <v>0</v>
          </cell>
          <cell r="Z16">
            <v>4.59</v>
          </cell>
          <cell r="AA16">
            <v>8.92</v>
          </cell>
          <cell r="AB16">
            <v>16.920000000000002</v>
          </cell>
          <cell r="AC16">
            <v>0</v>
          </cell>
          <cell r="AD16">
            <v>0</v>
          </cell>
          <cell r="AE16">
            <v>0</v>
          </cell>
          <cell r="AF16">
            <v>30.41667</v>
          </cell>
        </row>
        <row r="17">
          <cell r="B17" t="str">
            <v>Me33Y</v>
          </cell>
          <cell r="C17" t="str">
            <v>Megaflex</v>
          </cell>
          <cell r="D17">
            <v>3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50.09</v>
          </cell>
          <cell r="J17">
            <v>69.56</v>
          </cell>
          <cell r="K17">
            <v>0</v>
          </cell>
          <cell r="L17">
            <v>0</v>
          </cell>
          <cell r="M17">
            <v>0</v>
          </cell>
          <cell r="N17">
            <v>111.16</v>
          </cell>
          <cell r="O17">
            <v>2178.4699999999998</v>
          </cell>
          <cell r="P17">
            <v>187.9</v>
          </cell>
          <cell r="Q17">
            <v>48.83</v>
          </cell>
          <cell r="R17">
            <v>26.1</v>
          </cell>
          <cell r="S17">
            <v>52.45</v>
          </cell>
          <cell r="T17">
            <v>32.15</v>
          </cell>
          <cell r="U17">
            <v>22.48</v>
          </cell>
          <cell r="V17">
            <v>7.86</v>
          </cell>
          <cell r="W17">
            <v>4.1100000000000003</v>
          </cell>
          <cell r="X17">
            <v>2</v>
          </cell>
          <cell r="Y17">
            <v>0</v>
          </cell>
          <cell r="Z17">
            <v>4.42</v>
          </cell>
          <cell r="AA17">
            <v>8.64</v>
          </cell>
          <cell r="AB17">
            <v>16.399999999999999</v>
          </cell>
          <cell r="AC17">
            <v>0</v>
          </cell>
          <cell r="AD17">
            <v>0</v>
          </cell>
          <cell r="AE17">
            <v>0</v>
          </cell>
          <cell r="AF17">
            <v>30.41667</v>
          </cell>
        </row>
        <row r="18">
          <cell r="B18" t="str">
            <v>Me34Y</v>
          </cell>
          <cell r="C18" t="str">
            <v>Megaflex</v>
          </cell>
          <cell r="D18">
            <v>3</v>
          </cell>
          <cell r="E18">
            <v>4</v>
          </cell>
          <cell r="F18">
            <v>0</v>
          </cell>
          <cell r="G18">
            <v>0</v>
          </cell>
          <cell r="H18">
            <v>0</v>
          </cell>
          <cell r="I18">
            <v>50.09</v>
          </cell>
          <cell r="J18">
            <v>69.56</v>
          </cell>
          <cell r="K18">
            <v>0</v>
          </cell>
          <cell r="L18">
            <v>0</v>
          </cell>
          <cell r="M18">
            <v>0</v>
          </cell>
          <cell r="N18">
            <v>111.16</v>
          </cell>
          <cell r="O18">
            <v>2178.4699999999998</v>
          </cell>
          <cell r="P18">
            <v>181.35</v>
          </cell>
          <cell r="Q18">
            <v>47.19</v>
          </cell>
          <cell r="R18">
            <v>25.24</v>
          </cell>
          <cell r="S18">
            <v>50.66</v>
          </cell>
          <cell r="T18">
            <v>31.08</v>
          </cell>
          <cell r="U18">
            <v>21.76</v>
          </cell>
          <cell r="V18">
            <v>7.86</v>
          </cell>
          <cell r="W18">
            <v>4.1100000000000003</v>
          </cell>
          <cell r="X18">
            <v>2</v>
          </cell>
          <cell r="Y18">
            <v>0</v>
          </cell>
          <cell r="Z18">
            <v>5.65</v>
          </cell>
          <cell r="AA18">
            <v>0</v>
          </cell>
          <cell r="AB18">
            <v>14.79</v>
          </cell>
          <cell r="AC18">
            <v>0</v>
          </cell>
          <cell r="AD18">
            <v>0</v>
          </cell>
          <cell r="AE18">
            <v>0</v>
          </cell>
          <cell r="AF18">
            <v>30.41667</v>
          </cell>
        </row>
        <row r="19">
          <cell r="B19" t="str">
            <v>NL01Y</v>
          </cell>
          <cell r="C19" t="str">
            <v>Nightsave Large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50.09</v>
          </cell>
          <cell r="J19">
            <v>69.56</v>
          </cell>
          <cell r="K19">
            <v>0</v>
          </cell>
          <cell r="L19">
            <v>0</v>
          </cell>
          <cell r="M19">
            <v>0</v>
          </cell>
          <cell r="N19">
            <v>111.16</v>
          </cell>
          <cell r="O19">
            <v>2178.4699999999998</v>
          </cell>
          <cell r="P19">
            <v>42.69</v>
          </cell>
          <cell r="Q19">
            <v>42.69</v>
          </cell>
          <cell r="R19">
            <v>42.69</v>
          </cell>
          <cell r="S19">
            <v>29.35</v>
          </cell>
          <cell r="T19">
            <v>29.35</v>
          </cell>
          <cell r="U19">
            <v>29.35</v>
          </cell>
          <cell r="V19">
            <v>0</v>
          </cell>
          <cell r="W19">
            <v>4.1100000000000003</v>
          </cell>
          <cell r="X19">
            <v>2</v>
          </cell>
          <cell r="Y19">
            <v>0</v>
          </cell>
          <cell r="Z19">
            <v>4.87</v>
          </cell>
          <cell r="AA19">
            <v>9.73</v>
          </cell>
          <cell r="AB19">
            <v>18.46</v>
          </cell>
          <cell r="AC19">
            <v>0</v>
          </cell>
          <cell r="AD19">
            <v>128.61000000000001</v>
          </cell>
          <cell r="AE19">
            <v>17.97</v>
          </cell>
          <cell r="AF19">
            <v>30.41667</v>
          </cell>
        </row>
        <row r="20">
          <cell r="B20" t="str">
            <v>NL02Y</v>
          </cell>
          <cell r="C20" t="str">
            <v>Nightsave Large</v>
          </cell>
          <cell r="D20">
            <v>0</v>
          </cell>
          <cell r="E20">
            <v>2</v>
          </cell>
          <cell r="F20">
            <v>0</v>
          </cell>
          <cell r="G20">
            <v>0</v>
          </cell>
          <cell r="H20">
            <v>0</v>
          </cell>
          <cell r="I20">
            <v>50.09</v>
          </cell>
          <cell r="J20">
            <v>69.56</v>
          </cell>
          <cell r="K20">
            <v>0</v>
          </cell>
          <cell r="L20">
            <v>0</v>
          </cell>
          <cell r="M20">
            <v>0</v>
          </cell>
          <cell r="N20">
            <v>111.16</v>
          </cell>
          <cell r="O20">
            <v>2178.4699999999998</v>
          </cell>
          <cell r="P20">
            <v>41.36</v>
          </cell>
          <cell r="Q20">
            <v>41.36</v>
          </cell>
          <cell r="R20">
            <v>41.36</v>
          </cell>
          <cell r="S20">
            <v>28.45</v>
          </cell>
          <cell r="T20">
            <v>28.45</v>
          </cell>
          <cell r="U20">
            <v>28.45</v>
          </cell>
          <cell r="V20">
            <v>0</v>
          </cell>
          <cell r="W20">
            <v>4.1100000000000003</v>
          </cell>
          <cell r="X20">
            <v>2</v>
          </cell>
          <cell r="Y20">
            <v>0</v>
          </cell>
          <cell r="Z20">
            <v>4.45</v>
          </cell>
          <cell r="AA20">
            <v>8.92</v>
          </cell>
          <cell r="AB20">
            <v>16.920000000000002</v>
          </cell>
          <cell r="AC20">
            <v>0</v>
          </cell>
          <cell r="AD20">
            <v>124.47</v>
          </cell>
          <cell r="AE20">
            <v>17.399999999999999</v>
          </cell>
          <cell r="AF20">
            <v>30.41667</v>
          </cell>
        </row>
        <row r="21">
          <cell r="B21" t="str">
            <v>NL03Y</v>
          </cell>
          <cell r="C21" t="str">
            <v>Nightsave Large</v>
          </cell>
          <cell r="D21">
            <v>0</v>
          </cell>
          <cell r="E21">
            <v>3</v>
          </cell>
          <cell r="F21">
            <v>0</v>
          </cell>
          <cell r="G21">
            <v>0</v>
          </cell>
          <cell r="H21">
            <v>0</v>
          </cell>
          <cell r="I21">
            <v>50.09</v>
          </cell>
          <cell r="J21">
            <v>69.56</v>
          </cell>
          <cell r="K21">
            <v>0</v>
          </cell>
          <cell r="L21">
            <v>0</v>
          </cell>
          <cell r="M21">
            <v>0</v>
          </cell>
          <cell r="N21">
            <v>111.16</v>
          </cell>
          <cell r="O21">
            <v>2178.4699999999998</v>
          </cell>
          <cell r="P21">
            <v>39.909999999999997</v>
          </cell>
          <cell r="Q21">
            <v>39.909999999999997</v>
          </cell>
          <cell r="R21">
            <v>39.909999999999997</v>
          </cell>
          <cell r="S21">
            <v>27.48</v>
          </cell>
          <cell r="T21">
            <v>27.48</v>
          </cell>
          <cell r="U21">
            <v>27.48</v>
          </cell>
          <cell r="V21">
            <v>0</v>
          </cell>
          <cell r="W21">
            <v>4.1100000000000003</v>
          </cell>
          <cell r="X21">
            <v>2</v>
          </cell>
          <cell r="Y21">
            <v>0</v>
          </cell>
          <cell r="Z21">
            <v>4.33</v>
          </cell>
          <cell r="AA21">
            <v>8.64</v>
          </cell>
          <cell r="AB21">
            <v>16.399999999999999</v>
          </cell>
          <cell r="AC21">
            <v>0</v>
          </cell>
          <cell r="AD21">
            <v>119.92</v>
          </cell>
          <cell r="AE21">
            <v>16.78</v>
          </cell>
          <cell r="AF21">
            <v>30.41667</v>
          </cell>
        </row>
        <row r="22">
          <cell r="B22" t="str">
            <v>NL04Y</v>
          </cell>
          <cell r="C22" t="str">
            <v>Nightsave Large</v>
          </cell>
          <cell r="D22">
            <v>0</v>
          </cell>
          <cell r="E22">
            <v>4</v>
          </cell>
          <cell r="F22">
            <v>0</v>
          </cell>
          <cell r="G22">
            <v>0</v>
          </cell>
          <cell r="H22">
            <v>0</v>
          </cell>
          <cell r="I22">
            <v>50.09</v>
          </cell>
          <cell r="J22">
            <v>69.56</v>
          </cell>
          <cell r="K22">
            <v>0</v>
          </cell>
          <cell r="L22">
            <v>0</v>
          </cell>
          <cell r="M22">
            <v>0</v>
          </cell>
          <cell r="N22">
            <v>111.16</v>
          </cell>
          <cell r="O22">
            <v>2178.4699999999998</v>
          </cell>
          <cell r="P22">
            <v>38.58</v>
          </cell>
          <cell r="Q22">
            <v>38.58</v>
          </cell>
          <cell r="R22">
            <v>38.58</v>
          </cell>
          <cell r="S22">
            <v>26.58</v>
          </cell>
          <cell r="T22">
            <v>26.58</v>
          </cell>
          <cell r="U22">
            <v>26.58</v>
          </cell>
          <cell r="V22">
            <v>0</v>
          </cell>
          <cell r="W22">
            <v>4.1100000000000003</v>
          </cell>
          <cell r="X22">
            <v>2</v>
          </cell>
          <cell r="Y22">
            <v>0</v>
          </cell>
          <cell r="Z22">
            <v>5.49</v>
          </cell>
          <cell r="AA22">
            <v>0</v>
          </cell>
          <cell r="AB22">
            <v>14.79</v>
          </cell>
          <cell r="AC22">
            <v>0</v>
          </cell>
          <cell r="AD22">
            <v>115.69</v>
          </cell>
          <cell r="AE22">
            <v>16.170000000000002</v>
          </cell>
          <cell r="AF22">
            <v>30.41667</v>
          </cell>
        </row>
        <row r="23">
          <cell r="B23" t="str">
            <v>NL11Y</v>
          </cell>
          <cell r="C23" t="str">
            <v>Nightsave Large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50.09</v>
          </cell>
          <cell r="J23">
            <v>69.56</v>
          </cell>
          <cell r="K23">
            <v>0</v>
          </cell>
          <cell r="L23">
            <v>0</v>
          </cell>
          <cell r="M23">
            <v>0</v>
          </cell>
          <cell r="N23">
            <v>111.16</v>
          </cell>
          <cell r="O23">
            <v>2178.4699999999998</v>
          </cell>
          <cell r="P23">
            <v>43.08</v>
          </cell>
          <cell r="Q23">
            <v>43.08</v>
          </cell>
          <cell r="R23">
            <v>43.08</v>
          </cell>
          <cell r="S23">
            <v>29.61</v>
          </cell>
          <cell r="T23">
            <v>29.61</v>
          </cell>
          <cell r="U23">
            <v>29.61</v>
          </cell>
          <cell r="V23">
            <v>0</v>
          </cell>
          <cell r="W23">
            <v>4.1100000000000003</v>
          </cell>
          <cell r="X23">
            <v>2</v>
          </cell>
          <cell r="Y23">
            <v>0</v>
          </cell>
          <cell r="Z23">
            <v>4.92</v>
          </cell>
          <cell r="AA23">
            <v>9.73</v>
          </cell>
          <cell r="AB23">
            <v>18.46</v>
          </cell>
          <cell r="AC23">
            <v>0</v>
          </cell>
          <cell r="AD23">
            <v>129.91999999999999</v>
          </cell>
          <cell r="AE23">
            <v>18.16</v>
          </cell>
          <cell r="AF23">
            <v>30.41667</v>
          </cell>
        </row>
        <row r="24">
          <cell r="B24" t="str">
            <v>NL12Y</v>
          </cell>
          <cell r="C24" t="str">
            <v>Nightsave Large</v>
          </cell>
          <cell r="D24">
            <v>1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  <cell r="I24">
            <v>50.09</v>
          </cell>
          <cell r="J24">
            <v>69.56</v>
          </cell>
          <cell r="K24">
            <v>0</v>
          </cell>
          <cell r="L24">
            <v>0</v>
          </cell>
          <cell r="M24">
            <v>0</v>
          </cell>
          <cell r="N24">
            <v>111.16</v>
          </cell>
          <cell r="O24">
            <v>2178.4699999999998</v>
          </cell>
          <cell r="P24">
            <v>41.76</v>
          </cell>
          <cell r="Q24">
            <v>41.76</v>
          </cell>
          <cell r="R24">
            <v>41.76</v>
          </cell>
          <cell r="S24">
            <v>28.71</v>
          </cell>
          <cell r="T24">
            <v>28.71</v>
          </cell>
          <cell r="U24">
            <v>28.71</v>
          </cell>
          <cell r="V24">
            <v>0</v>
          </cell>
          <cell r="W24">
            <v>4.1100000000000003</v>
          </cell>
          <cell r="X24">
            <v>2</v>
          </cell>
          <cell r="Y24">
            <v>0</v>
          </cell>
          <cell r="Z24">
            <v>4.49</v>
          </cell>
          <cell r="AA24">
            <v>8.92</v>
          </cell>
          <cell r="AB24">
            <v>16.920000000000002</v>
          </cell>
          <cell r="AC24">
            <v>0</v>
          </cell>
          <cell r="AD24">
            <v>125.71</v>
          </cell>
          <cell r="AE24">
            <v>17.57</v>
          </cell>
          <cell r="AF24">
            <v>30.41667</v>
          </cell>
        </row>
        <row r="25">
          <cell r="B25" t="str">
            <v>NL13Y</v>
          </cell>
          <cell r="C25" t="str">
            <v>Nightsave Large</v>
          </cell>
          <cell r="D25">
            <v>1</v>
          </cell>
          <cell r="E25">
            <v>3</v>
          </cell>
          <cell r="F25">
            <v>0</v>
          </cell>
          <cell r="G25">
            <v>0</v>
          </cell>
          <cell r="H25">
            <v>0</v>
          </cell>
          <cell r="I25">
            <v>50.09</v>
          </cell>
          <cell r="J25">
            <v>69.56</v>
          </cell>
          <cell r="K25">
            <v>0</v>
          </cell>
          <cell r="L25">
            <v>0</v>
          </cell>
          <cell r="M25">
            <v>0</v>
          </cell>
          <cell r="N25">
            <v>111.16</v>
          </cell>
          <cell r="O25">
            <v>2178.4699999999998</v>
          </cell>
          <cell r="P25">
            <v>40.29</v>
          </cell>
          <cell r="Q25">
            <v>40.29</v>
          </cell>
          <cell r="R25">
            <v>40.29</v>
          </cell>
          <cell r="S25">
            <v>27.74</v>
          </cell>
          <cell r="T25">
            <v>27.74</v>
          </cell>
          <cell r="U25">
            <v>27.74</v>
          </cell>
          <cell r="V25">
            <v>0</v>
          </cell>
          <cell r="W25">
            <v>4.1100000000000003</v>
          </cell>
          <cell r="X25">
            <v>2</v>
          </cell>
          <cell r="Y25">
            <v>0</v>
          </cell>
          <cell r="Z25">
            <v>4.3600000000000003</v>
          </cell>
          <cell r="AA25">
            <v>8.64</v>
          </cell>
          <cell r="AB25">
            <v>16.399999999999999</v>
          </cell>
          <cell r="AC25">
            <v>0</v>
          </cell>
          <cell r="AD25">
            <v>121.12</v>
          </cell>
          <cell r="AE25">
            <v>16.920000000000002</v>
          </cell>
          <cell r="AF25">
            <v>30.41667</v>
          </cell>
        </row>
        <row r="26">
          <cell r="B26" t="str">
            <v>NL14Y</v>
          </cell>
          <cell r="C26" t="str">
            <v>Nightsave Large</v>
          </cell>
          <cell r="D26">
            <v>1</v>
          </cell>
          <cell r="E26">
            <v>4</v>
          </cell>
          <cell r="F26">
            <v>0</v>
          </cell>
          <cell r="G26">
            <v>0</v>
          </cell>
          <cell r="H26">
            <v>0</v>
          </cell>
          <cell r="I26">
            <v>50.09</v>
          </cell>
          <cell r="J26">
            <v>69.56</v>
          </cell>
          <cell r="K26">
            <v>0</v>
          </cell>
          <cell r="L26">
            <v>0</v>
          </cell>
          <cell r="M26">
            <v>0</v>
          </cell>
          <cell r="N26">
            <v>111.16</v>
          </cell>
          <cell r="O26">
            <v>2178.4699999999998</v>
          </cell>
          <cell r="P26">
            <v>38.950000000000003</v>
          </cell>
          <cell r="Q26">
            <v>38.950000000000003</v>
          </cell>
          <cell r="R26">
            <v>38.950000000000003</v>
          </cell>
          <cell r="S26">
            <v>26.84</v>
          </cell>
          <cell r="T26">
            <v>26.84</v>
          </cell>
          <cell r="U26">
            <v>26.84</v>
          </cell>
          <cell r="V26">
            <v>0</v>
          </cell>
          <cell r="W26">
            <v>4.1100000000000003</v>
          </cell>
          <cell r="X26">
            <v>2</v>
          </cell>
          <cell r="Y26">
            <v>0</v>
          </cell>
          <cell r="Z26">
            <v>5.54</v>
          </cell>
          <cell r="AA26">
            <v>0</v>
          </cell>
          <cell r="AB26">
            <v>14.79</v>
          </cell>
          <cell r="AC26">
            <v>0</v>
          </cell>
          <cell r="AD26">
            <v>116.86</v>
          </cell>
          <cell r="AE26">
            <v>16.32</v>
          </cell>
          <cell r="AF26">
            <v>30.41667</v>
          </cell>
        </row>
        <row r="27">
          <cell r="B27" t="str">
            <v>NL21Y</v>
          </cell>
          <cell r="C27" t="str">
            <v>Nightsave Large</v>
          </cell>
          <cell r="D27">
            <v>2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50.09</v>
          </cell>
          <cell r="J27">
            <v>69.56</v>
          </cell>
          <cell r="K27">
            <v>0</v>
          </cell>
          <cell r="L27">
            <v>0</v>
          </cell>
          <cell r="M27">
            <v>0</v>
          </cell>
          <cell r="N27">
            <v>111.16</v>
          </cell>
          <cell r="O27">
            <v>2178.4699999999998</v>
          </cell>
          <cell r="P27">
            <v>43.5</v>
          </cell>
          <cell r="Q27">
            <v>43.5</v>
          </cell>
          <cell r="R27">
            <v>43.5</v>
          </cell>
          <cell r="S27">
            <v>29.89</v>
          </cell>
          <cell r="T27">
            <v>29.89</v>
          </cell>
          <cell r="U27">
            <v>29.89</v>
          </cell>
          <cell r="V27">
            <v>0</v>
          </cell>
          <cell r="W27">
            <v>4.1100000000000003</v>
          </cell>
          <cell r="X27">
            <v>2</v>
          </cell>
          <cell r="Y27">
            <v>0</v>
          </cell>
          <cell r="Z27">
            <v>4.97</v>
          </cell>
          <cell r="AA27">
            <v>9.73</v>
          </cell>
          <cell r="AB27">
            <v>18.46</v>
          </cell>
          <cell r="AC27">
            <v>0</v>
          </cell>
          <cell r="AD27">
            <v>131.22999999999999</v>
          </cell>
          <cell r="AE27">
            <v>18.350000000000001</v>
          </cell>
          <cell r="AF27">
            <v>30.41667</v>
          </cell>
        </row>
        <row r="28">
          <cell r="B28" t="str">
            <v>NL22Y</v>
          </cell>
          <cell r="C28" t="str">
            <v>Nightsave Large</v>
          </cell>
          <cell r="D28">
            <v>2</v>
          </cell>
          <cell r="E28">
            <v>2</v>
          </cell>
          <cell r="F28">
            <v>0</v>
          </cell>
          <cell r="G28">
            <v>0</v>
          </cell>
          <cell r="H28">
            <v>0</v>
          </cell>
          <cell r="I28">
            <v>50.09</v>
          </cell>
          <cell r="J28">
            <v>69.56</v>
          </cell>
          <cell r="K28">
            <v>0</v>
          </cell>
          <cell r="L28">
            <v>0</v>
          </cell>
          <cell r="M28">
            <v>0</v>
          </cell>
          <cell r="N28">
            <v>111.16</v>
          </cell>
          <cell r="O28">
            <v>2178.4699999999998</v>
          </cell>
          <cell r="P28">
            <v>42.17</v>
          </cell>
          <cell r="Q28">
            <v>42.17</v>
          </cell>
          <cell r="R28">
            <v>42.17</v>
          </cell>
          <cell r="S28">
            <v>28.99</v>
          </cell>
          <cell r="T28">
            <v>28.99</v>
          </cell>
          <cell r="U28">
            <v>28.99</v>
          </cell>
          <cell r="V28">
            <v>0</v>
          </cell>
          <cell r="W28">
            <v>4.1100000000000003</v>
          </cell>
          <cell r="X28">
            <v>2</v>
          </cell>
          <cell r="Y28">
            <v>0</v>
          </cell>
          <cell r="Z28">
            <v>4.54</v>
          </cell>
          <cell r="AA28">
            <v>8.92</v>
          </cell>
          <cell r="AB28">
            <v>16.920000000000002</v>
          </cell>
          <cell r="AC28">
            <v>0</v>
          </cell>
          <cell r="AD28">
            <v>126.99</v>
          </cell>
          <cell r="AE28">
            <v>17.75</v>
          </cell>
          <cell r="AF28">
            <v>30.41667</v>
          </cell>
        </row>
        <row r="29">
          <cell r="B29" t="str">
            <v>NL23Y</v>
          </cell>
          <cell r="C29" t="str">
            <v>Nightsave Large</v>
          </cell>
          <cell r="D29">
            <v>2</v>
          </cell>
          <cell r="E29">
            <v>3</v>
          </cell>
          <cell r="F29">
            <v>0</v>
          </cell>
          <cell r="G29">
            <v>0</v>
          </cell>
          <cell r="H29">
            <v>0</v>
          </cell>
          <cell r="I29">
            <v>50.09</v>
          </cell>
          <cell r="J29">
            <v>69.56</v>
          </cell>
          <cell r="K29">
            <v>0</v>
          </cell>
          <cell r="L29">
            <v>0</v>
          </cell>
          <cell r="M29">
            <v>0</v>
          </cell>
          <cell r="N29">
            <v>111.16</v>
          </cell>
          <cell r="O29">
            <v>2178.4699999999998</v>
          </cell>
          <cell r="P29">
            <v>40.67</v>
          </cell>
          <cell r="Q29">
            <v>40.67</v>
          </cell>
          <cell r="R29">
            <v>40.67</v>
          </cell>
          <cell r="S29">
            <v>27.99</v>
          </cell>
          <cell r="T29">
            <v>27.99</v>
          </cell>
          <cell r="U29">
            <v>27.99</v>
          </cell>
          <cell r="V29">
            <v>0</v>
          </cell>
          <cell r="W29">
            <v>4.1100000000000003</v>
          </cell>
          <cell r="X29">
            <v>2</v>
          </cell>
          <cell r="Y29">
            <v>0</v>
          </cell>
          <cell r="Z29">
            <v>4.41</v>
          </cell>
          <cell r="AA29">
            <v>8.64</v>
          </cell>
          <cell r="AB29">
            <v>16.399999999999999</v>
          </cell>
          <cell r="AC29">
            <v>0</v>
          </cell>
          <cell r="AD29">
            <v>122.35</v>
          </cell>
          <cell r="AE29">
            <v>17.11</v>
          </cell>
          <cell r="AF29">
            <v>30.41667</v>
          </cell>
        </row>
        <row r="30">
          <cell r="B30" t="str">
            <v>NL24Y</v>
          </cell>
          <cell r="C30" t="str">
            <v>Nightsave Large</v>
          </cell>
          <cell r="D30">
            <v>2</v>
          </cell>
          <cell r="E30">
            <v>4</v>
          </cell>
          <cell r="F30">
            <v>0</v>
          </cell>
          <cell r="G30">
            <v>0</v>
          </cell>
          <cell r="H30">
            <v>0</v>
          </cell>
          <cell r="I30">
            <v>50.09</v>
          </cell>
          <cell r="J30">
            <v>69.56</v>
          </cell>
          <cell r="K30">
            <v>0</v>
          </cell>
          <cell r="L30">
            <v>0</v>
          </cell>
          <cell r="M30">
            <v>0</v>
          </cell>
          <cell r="N30">
            <v>111.16</v>
          </cell>
          <cell r="O30">
            <v>2178.4699999999998</v>
          </cell>
          <cell r="P30">
            <v>39.33</v>
          </cell>
          <cell r="Q30">
            <v>39.33</v>
          </cell>
          <cell r="R30">
            <v>39.33</v>
          </cell>
          <cell r="S30">
            <v>27.07</v>
          </cell>
          <cell r="T30">
            <v>27.07</v>
          </cell>
          <cell r="U30">
            <v>27.07</v>
          </cell>
          <cell r="V30">
            <v>0</v>
          </cell>
          <cell r="W30">
            <v>4.1100000000000003</v>
          </cell>
          <cell r="X30">
            <v>2</v>
          </cell>
          <cell r="Y30">
            <v>0</v>
          </cell>
          <cell r="Z30">
            <v>5.61</v>
          </cell>
          <cell r="AA30">
            <v>0</v>
          </cell>
          <cell r="AB30">
            <v>14.79</v>
          </cell>
          <cell r="AC30">
            <v>0</v>
          </cell>
          <cell r="AD30">
            <v>118.04</v>
          </cell>
          <cell r="AE30">
            <v>16.5</v>
          </cell>
          <cell r="AF30">
            <v>30.41667</v>
          </cell>
        </row>
        <row r="31">
          <cell r="B31" t="str">
            <v>NL31Y</v>
          </cell>
          <cell r="C31" t="str">
            <v>Nightsave Large</v>
          </cell>
          <cell r="D31">
            <v>3</v>
          </cell>
          <cell r="E31">
            <v>1</v>
          </cell>
          <cell r="F31">
            <v>0</v>
          </cell>
          <cell r="G31">
            <v>0</v>
          </cell>
          <cell r="H31">
            <v>0</v>
          </cell>
          <cell r="I31">
            <v>50.09</v>
          </cell>
          <cell r="J31">
            <v>69.56</v>
          </cell>
          <cell r="K31">
            <v>0</v>
          </cell>
          <cell r="L31">
            <v>0</v>
          </cell>
          <cell r="M31">
            <v>0</v>
          </cell>
          <cell r="N31">
            <v>111.16</v>
          </cell>
          <cell r="O31">
            <v>2178.4699999999998</v>
          </cell>
          <cell r="P31">
            <v>43.92</v>
          </cell>
          <cell r="Q31">
            <v>43.92</v>
          </cell>
          <cell r="R31">
            <v>43.92</v>
          </cell>
          <cell r="S31">
            <v>30.17</v>
          </cell>
          <cell r="T31">
            <v>30.17</v>
          </cell>
          <cell r="U31">
            <v>30.17</v>
          </cell>
          <cell r="V31">
            <v>0</v>
          </cell>
          <cell r="W31">
            <v>4.1100000000000003</v>
          </cell>
          <cell r="X31">
            <v>2</v>
          </cell>
          <cell r="Y31">
            <v>0</v>
          </cell>
          <cell r="Z31">
            <v>4.99</v>
          </cell>
          <cell r="AA31">
            <v>9.73</v>
          </cell>
          <cell r="AB31">
            <v>18.46</v>
          </cell>
          <cell r="AC31">
            <v>0</v>
          </cell>
          <cell r="AD31">
            <v>132.56</v>
          </cell>
          <cell r="AE31">
            <v>18.53</v>
          </cell>
          <cell r="AF31">
            <v>30.41667</v>
          </cell>
        </row>
        <row r="32">
          <cell r="B32" t="str">
            <v>NL32Y</v>
          </cell>
          <cell r="C32" t="str">
            <v>Nightsave Large</v>
          </cell>
          <cell r="D32">
            <v>3</v>
          </cell>
          <cell r="E32">
            <v>2</v>
          </cell>
          <cell r="F32">
            <v>0</v>
          </cell>
          <cell r="G32">
            <v>0</v>
          </cell>
          <cell r="H32">
            <v>0</v>
          </cell>
          <cell r="I32">
            <v>50.09</v>
          </cell>
          <cell r="J32">
            <v>69.56</v>
          </cell>
          <cell r="K32">
            <v>0</v>
          </cell>
          <cell r="L32">
            <v>0</v>
          </cell>
          <cell r="M32">
            <v>0</v>
          </cell>
          <cell r="N32">
            <v>111.16</v>
          </cell>
          <cell r="O32">
            <v>2178.4699999999998</v>
          </cell>
          <cell r="P32">
            <v>42.56</v>
          </cell>
          <cell r="Q32">
            <v>42.56</v>
          </cell>
          <cell r="R32">
            <v>42.56</v>
          </cell>
          <cell r="S32">
            <v>29.27</v>
          </cell>
          <cell r="T32">
            <v>29.27</v>
          </cell>
          <cell r="U32">
            <v>29.27</v>
          </cell>
          <cell r="V32">
            <v>0</v>
          </cell>
          <cell r="W32">
            <v>4.1100000000000003</v>
          </cell>
          <cell r="X32">
            <v>2</v>
          </cell>
          <cell r="Y32">
            <v>0</v>
          </cell>
          <cell r="Z32">
            <v>4.59</v>
          </cell>
          <cell r="AA32">
            <v>8.92</v>
          </cell>
          <cell r="AB32">
            <v>16.920000000000002</v>
          </cell>
          <cell r="AC32">
            <v>0</v>
          </cell>
          <cell r="AD32">
            <v>128.27000000000001</v>
          </cell>
          <cell r="AE32">
            <v>17.93</v>
          </cell>
          <cell r="AF32">
            <v>30.41667</v>
          </cell>
        </row>
        <row r="33">
          <cell r="B33" t="str">
            <v>NL33Y</v>
          </cell>
          <cell r="C33" t="str">
            <v>Nightsave Large</v>
          </cell>
          <cell r="D33">
            <v>3</v>
          </cell>
          <cell r="E33">
            <v>3</v>
          </cell>
          <cell r="F33">
            <v>0</v>
          </cell>
          <cell r="G33">
            <v>0</v>
          </cell>
          <cell r="H33">
            <v>0</v>
          </cell>
          <cell r="I33">
            <v>50.09</v>
          </cell>
          <cell r="J33">
            <v>69.56</v>
          </cell>
          <cell r="K33">
            <v>0</v>
          </cell>
          <cell r="L33">
            <v>0</v>
          </cell>
          <cell r="M33">
            <v>0</v>
          </cell>
          <cell r="N33">
            <v>111.16</v>
          </cell>
          <cell r="O33">
            <v>2178.4699999999998</v>
          </cell>
          <cell r="P33">
            <v>41.08</v>
          </cell>
          <cell r="Q33">
            <v>41.08</v>
          </cell>
          <cell r="R33">
            <v>41.08</v>
          </cell>
          <cell r="S33">
            <v>28.26</v>
          </cell>
          <cell r="T33">
            <v>28.26</v>
          </cell>
          <cell r="U33">
            <v>28.26</v>
          </cell>
          <cell r="V33">
            <v>0</v>
          </cell>
          <cell r="W33">
            <v>4.1100000000000003</v>
          </cell>
          <cell r="X33">
            <v>2</v>
          </cell>
          <cell r="Y33">
            <v>0</v>
          </cell>
          <cell r="Z33">
            <v>4.42</v>
          </cell>
          <cell r="AA33">
            <v>8.64</v>
          </cell>
          <cell r="AB33">
            <v>16.399999999999999</v>
          </cell>
          <cell r="AC33">
            <v>0</v>
          </cell>
          <cell r="AD33">
            <v>123.58</v>
          </cell>
          <cell r="AE33">
            <v>17.260000000000002</v>
          </cell>
          <cell r="AF33">
            <v>30.41667</v>
          </cell>
        </row>
        <row r="34">
          <cell r="B34" t="str">
            <v>NL34Y</v>
          </cell>
          <cell r="C34" t="str">
            <v>Nightsave Large</v>
          </cell>
          <cell r="D34">
            <v>3</v>
          </cell>
          <cell r="E34">
            <v>4</v>
          </cell>
          <cell r="F34">
            <v>0</v>
          </cell>
          <cell r="G34">
            <v>0</v>
          </cell>
          <cell r="H34">
            <v>0</v>
          </cell>
          <cell r="I34">
            <v>50.09</v>
          </cell>
          <cell r="J34">
            <v>69.56</v>
          </cell>
          <cell r="K34">
            <v>0</v>
          </cell>
          <cell r="L34">
            <v>0</v>
          </cell>
          <cell r="M34">
            <v>0</v>
          </cell>
          <cell r="N34">
            <v>111.16</v>
          </cell>
          <cell r="O34">
            <v>2178.4699999999998</v>
          </cell>
          <cell r="P34">
            <v>39.69</v>
          </cell>
          <cell r="Q34">
            <v>39.69</v>
          </cell>
          <cell r="R34">
            <v>39.69</v>
          </cell>
          <cell r="S34">
            <v>27.32</v>
          </cell>
          <cell r="T34">
            <v>27.32</v>
          </cell>
          <cell r="U34">
            <v>27.32</v>
          </cell>
          <cell r="V34">
            <v>0</v>
          </cell>
          <cell r="W34">
            <v>4.1100000000000003</v>
          </cell>
          <cell r="X34">
            <v>2</v>
          </cell>
          <cell r="Y34">
            <v>0</v>
          </cell>
          <cell r="Z34">
            <v>5.65</v>
          </cell>
          <cell r="AA34">
            <v>0</v>
          </cell>
          <cell r="AB34">
            <v>14.79</v>
          </cell>
          <cell r="AC34">
            <v>0</v>
          </cell>
          <cell r="AD34">
            <v>119.23</v>
          </cell>
          <cell r="AE34">
            <v>16.66</v>
          </cell>
          <cell r="AF34">
            <v>30.41667</v>
          </cell>
        </row>
        <row r="35">
          <cell r="B35" t="str">
            <v>Mi01Y</v>
          </cell>
          <cell r="C35" t="str">
            <v>Miniflex</v>
          </cell>
          <cell r="D35">
            <v>0</v>
          </cell>
          <cell r="E35">
            <v>1</v>
          </cell>
          <cell r="F35">
            <v>1.75</v>
          </cell>
          <cell r="G35">
            <v>10.119999999999999</v>
          </cell>
          <cell r="H35">
            <v>20.16</v>
          </cell>
          <cell r="I35">
            <v>50.09</v>
          </cell>
          <cell r="J35">
            <v>69.56</v>
          </cell>
          <cell r="K35">
            <v>7.93</v>
          </cell>
          <cell r="L35">
            <v>36.130000000000003</v>
          </cell>
          <cell r="M35">
            <v>111.16</v>
          </cell>
          <cell r="N35">
            <v>111.16</v>
          </cell>
          <cell r="O35">
            <v>2178.4699999999998</v>
          </cell>
          <cell r="P35">
            <v>204.12</v>
          </cell>
          <cell r="Q35">
            <v>59.38</v>
          </cell>
          <cell r="R35">
            <v>27.12</v>
          </cell>
          <cell r="S35">
            <v>63.16</v>
          </cell>
          <cell r="T35">
            <v>41.99</v>
          </cell>
          <cell r="U35">
            <v>23.33</v>
          </cell>
          <cell r="V35">
            <v>3.41</v>
          </cell>
          <cell r="W35">
            <v>4.1100000000000003</v>
          </cell>
          <cell r="X35">
            <v>2</v>
          </cell>
          <cell r="Y35">
            <v>0</v>
          </cell>
          <cell r="Z35">
            <v>14.600000000000001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30.41667</v>
          </cell>
        </row>
        <row r="36">
          <cell r="B36" t="str">
            <v>Mi02Y</v>
          </cell>
          <cell r="C36" t="str">
            <v>Miniflex</v>
          </cell>
          <cell r="D36">
            <v>0</v>
          </cell>
          <cell r="E36">
            <v>2</v>
          </cell>
          <cell r="F36">
            <v>1.75</v>
          </cell>
          <cell r="G36">
            <v>10.119999999999999</v>
          </cell>
          <cell r="H36">
            <v>20.16</v>
          </cell>
          <cell r="I36">
            <v>50.09</v>
          </cell>
          <cell r="J36">
            <v>69.56</v>
          </cell>
          <cell r="K36">
            <v>7.93</v>
          </cell>
          <cell r="L36">
            <v>36.130000000000003</v>
          </cell>
          <cell r="M36">
            <v>111.16</v>
          </cell>
          <cell r="N36">
            <v>111.16</v>
          </cell>
          <cell r="O36">
            <v>2178.4699999999998</v>
          </cell>
          <cell r="P36">
            <v>197.17</v>
          </cell>
          <cell r="Q36">
            <v>57.08</v>
          </cell>
          <cell r="R36">
            <v>26.28</v>
          </cell>
          <cell r="S36">
            <v>60.73</v>
          </cell>
          <cell r="T36">
            <v>40.26</v>
          </cell>
          <cell r="U36">
            <v>22.64</v>
          </cell>
          <cell r="V36">
            <v>3.41</v>
          </cell>
          <cell r="W36">
            <v>4.1100000000000003</v>
          </cell>
          <cell r="X36">
            <v>2</v>
          </cell>
          <cell r="Y36">
            <v>0</v>
          </cell>
          <cell r="Z36">
            <v>13.370000000000001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30.41667</v>
          </cell>
        </row>
        <row r="37">
          <cell r="B37" t="str">
            <v>Mi03Y</v>
          </cell>
          <cell r="C37" t="str">
            <v>Miniflex</v>
          </cell>
          <cell r="D37">
            <v>0</v>
          </cell>
          <cell r="E37">
            <v>3</v>
          </cell>
          <cell r="F37">
            <v>1.75</v>
          </cell>
          <cell r="G37">
            <v>10.119999999999999</v>
          </cell>
          <cell r="H37">
            <v>20.16</v>
          </cell>
          <cell r="I37">
            <v>50.09</v>
          </cell>
          <cell r="J37">
            <v>69.56</v>
          </cell>
          <cell r="K37">
            <v>7.93</v>
          </cell>
          <cell r="L37">
            <v>36.130000000000003</v>
          </cell>
          <cell r="M37">
            <v>111.16</v>
          </cell>
          <cell r="N37">
            <v>111.16</v>
          </cell>
          <cell r="O37">
            <v>2178.4699999999998</v>
          </cell>
          <cell r="P37">
            <v>190.07</v>
          </cell>
          <cell r="Q37">
            <v>55.11</v>
          </cell>
          <cell r="R37">
            <v>25.39</v>
          </cell>
          <cell r="S37">
            <v>58.6</v>
          </cell>
          <cell r="T37">
            <v>38.9</v>
          </cell>
          <cell r="U37">
            <v>21.88</v>
          </cell>
          <cell r="V37">
            <v>3.41</v>
          </cell>
          <cell r="W37">
            <v>4.1100000000000003</v>
          </cell>
          <cell r="X37">
            <v>2</v>
          </cell>
          <cell r="Y37">
            <v>0</v>
          </cell>
          <cell r="Z37">
            <v>12.97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30.41667</v>
          </cell>
        </row>
        <row r="38">
          <cell r="B38" t="str">
            <v>Mi04Y</v>
          </cell>
          <cell r="C38" t="str">
            <v>Miniflex</v>
          </cell>
          <cell r="D38">
            <v>0</v>
          </cell>
          <cell r="E38">
            <v>4</v>
          </cell>
          <cell r="F38">
            <v>1.75</v>
          </cell>
          <cell r="G38">
            <v>10.119999999999999</v>
          </cell>
          <cell r="H38">
            <v>20.16</v>
          </cell>
          <cell r="I38">
            <v>50.09</v>
          </cell>
          <cell r="J38">
            <v>69.56</v>
          </cell>
          <cell r="K38">
            <v>7.93</v>
          </cell>
          <cell r="L38">
            <v>36.130000000000003</v>
          </cell>
          <cell r="M38">
            <v>111.16</v>
          </cell>
          <cell r="N38">
            <v>111.16</v>
          </cell>
          <cell r="O38">
            <v>2178.4699999999998</v>
          </cell>
          <cell r="P38">
            <v>182.96</v>
          </cell>
          <cell r="Q38">
            <v>52.74</v>
          </cell>
          <cell r="R38">
            <v>24.58</v>
          </cell>
          <cell r="S38">
            <v>56.16</v>
          </cell>
          <cell r="T38">
            <v>37.090000000000003</v>
          </cell>
          <cell r="U38">
            <v>21.2</v>
          </cell>
          <cell r="V38">
            <v>3.41</v>
          </cell>
          <cell r="W38">
            <v>4.1100000000000003</v>
          </cell>
          <cell r="X38">
            <v>2</v>
          </cell>
          <cell r="Y38">
            <v>0</v>
          </cell>
          <cell r="Z38">
            <v>5.49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30.41667</v>
          </cell>
        </row>
        <row r="39">
          <cell r="B39" t="str">
            <v>Mi11Y</v>
          </cell>
          <cell r="C39" t="str">
            <v>Miniflex</v>
          </cell>
          <cell r="D39">
            <v>1</v>
          </cell>
          <cell r="E39">
            <v>1</v>
          </cell>
          <cell r="F39">
            <v>1.75</v>
          </cell>
          <cell r="G39">
            <v>10.119999999999999</v>
          </cell>
          <cell r="H39">
            <v>20.16</v>
          </cell>
          <cell r="I39">
            <v>50.09</v>
          </cell>
          <cell r="J39">
            <v>69.56</v>
          </cell>
          <cell r="K39">
            <v>7.93</v>
          </cell>
          <cell r="L39">
            <v>36.130000000000003</v>
          </cell>
          <cell r="M39">
            <v>111.16</v>
          </cell>
          <cell r="N39">
            <v>111.16</v>
          </cell>
          <cell r="O39">
            <v>2178.4699999999998</v>
          </cell>
          <cell r="P39">
            <v>206.06</v>
          </cell>
          <cell r="Q39">
            <v>59.86</v>
          </cell>
          <cell r="R39">
            <v>27.37</v>
          </cell>
          <cell r="S39">
            <v>63.68</v>
          </cell>
          <cell r="T39">
            <v>42.28</v>
          </cell>
          <cell r="U39">
            <v>23.56</v>
          </cell>
          <cell r="V39">
            <v>3.41</v>
          </cell>
          <cell r="W39">
            <v>4.1100000000000003</v>
          </cell>
          <cell r="X39">
            <v>2</v>
          </cell>
          <cell r="Y39">
            <v>0</v>
          </cell>
          <cell r="Z39">
            <v>14.65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30.41667</v>
          </cell>
        </row>
        <row r="40">
          <cell r="B40" t="str">
            <v>Mi12Y</v>
          </cell>
          <cell r="C40" t="str">
            <v>Miniflex</v>
          </cell>
          <cell r="D40">
            <v>1</v>
          </cell>
          <cell r="E40">
            <v>2</v>
          </cell>
          <cell r="F40">
            <v>1.75</v>
          </cell>
          <cell r="G40">
            <v>10.119999999999999</v>
          </cell>
          <cell r="H40">
            <v>20.16</v>
          </cell>
          <cell r="I40">
            <v>50.09</v>
          </cell>
          <cell r="J40">
            <v>69.56</v>
          </cell>
          <cell r="K40">
            <v>7.93</v>
          </cell>
          <cell r="L40">
            <v>36.130000000000003</v>
          </cell>
          <cell r="M40">
            <v>111.16</v>
          </cell>
          <cell r="N40">
            <v>111.16</v>
          </cell>
          <cell r="O40">
            <v>2178.4699999999998</v>
          </cell>
          <cell r="P40">
            <v>199.04</v>
          </cell>
          <cell r="Q40">
            <v>57.54</v>
          </cell>
          <cell r="R40">
            <v>26.52</v>
          </cell>
          <cell r="S40">
            <v>61.23</v>
          </cell>
          <cell r="T40">
            <v>40.56</v>
          </cell>
          <cell r="U40">
            <v>22.85</v>
          </cell>
          <cell r="V40">
            <v>3.41</v>
          </cell>
          <cell r="W40">
            <v>4.1100000000000003</v>
          </cell>
          <cell r="X40">
            <v>2</v>
          </cell>
          <cell r="Y40">
            <v>0</v>
          </cell>
          <cell r="Z40">
            <v>13.41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30.41667</v>
          </cell>
        </row>
        <row r="41">
          <cell r="B41" t="str">
            <v>Mi13Y</v>
          </cell>
          <cell r="C41" t="str">
            <v>Miniflex</v>
          </cell>
          <cell r="D41">
            <v>1</v>
          </cell>
          <cell r="E41">
            <v>3</v>
          </cell>
          <cell r="F41">
            <v>1.75</v>
          </cell>
          <cell r="G41">
            <v>10.119999999999999</v>
          </cell>
          <cell r="H41">
            <v>20.16</v>
          </cell>
          <cell r="I41">
            <v>50.09</v>
          </cell>
          <cell r="J41">
            <v>69.56</v>
          </cell>
          <cell r="K41">
            <v>7.93</v>
          </cell>
          <cell r="L41">
            <v>36.130000000000003</v>
          </cell>
          <cell r="M41">
            <v>111.16</v>
          </cell>
          <cell r="N41">
            <v>111.16</v>
          </cell>
          <cell r="O41">
            <v>2178.4699999999998</v>
          </cell>
          <cell r="P41">
            <v>191.85</v>
          </cell>
          <cell r="Q41">
            <v>55.55</v>
          </cell>
          <cell r="R41">
            <v>25.65</v>
          </cell>
          <cell r="S41">
            <v>59.11</v>
          </cell>
          <cell r="T41">
            <v>39.18</v>
          </cell>
          <cell r="U41">
            <v>22.09</v>
          </cell>
          <cell r="V41">
            <v>3.41</v>
          </cell>
          <cell r="W41">
            <v>4.1100000000000003</v>
          </cell>
          <cell r="X41">
            <v>2</v>
          </cell>
          <cell r="Y41">
            <v>0</v>
          </cell>
          <cell r="Z41">
            <v>13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30.41667</v>
          </cell>
        </row>
        <row r="42">
          <cell r="B42" t="str">
            <v>Mi14Y</v>
          </cell>
          <cell r="C42" t="str">
            <v>Miniflex</v>
          </cell>
          <cell r="D42">
            <v>1</v>
          </cell>
          <cell r="E42">
            <v>4</v>
          </cell>
          <cell r="F42">
            <v>1.75</v>
          </cell>
          <cell r="G42">
            <v>10.119999999999999</v>
          </cell>
          <cell r="H42">
            <v>20.16</v>
          </cell>
          <cell r="I42">
            <v>50.09</v>
          </cell>
          <cell r="J42">
            <v>69.56</v>
          </cell>
          <cell r="K42">
            <v>7.93</v>
          </cell>
          <cell r="L42">
            <v>36.130000000000003</v>
          </cell>
          <cell r="M42">
            <v>111.16</v>
          </cell>
          <cell r="N42">
            <v>111.16</v>
          </cell>
          <cell r="O42">
            <v>2178.4699999999998</v>
          </cell>
          <cell r="P42">
            <v>184.69</v>
          </cell>
          <cell r="Q42">
            <v>53.18</v>
          </cell>
          <cell r="R42">
            <v>24.8</v>
          </cell>
          <cell r="S42">
            <v>56.59</v>
          </cell>
          <cell r="T42">
            <v>37.369999999999997</v>
          </cell>
          <cell r="U42">
            <v>21.35</v>
          </cell>
          <cell r="V42">
            <v>3.41</v>
          </cell>
          <cell r="W42">
            <v>4.1100000000000003</v>
          </cell>
          <cell r="X42">
            <v>2</v>
          </cell>
          <cell r="Y42">
            <v>0</v>
          </cell>
          <cell r="Z42">
            <v>5.54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30.41667</v>
          </cell>
        </row>
        <row r="43">
          <cell r="B43" t="str">
            <v>Mi21Y</v>
          </cell>
          <cell r="C43" t="str">
            <v>Miniflex</v>
          </cell>
          <cell r="D43">
            <v>2</v>
          </cell>
          <cell r="E43">
            <v>1</v>
          </cell>
          <cell r="F43">
            <v>1.75</v>
          </cell>
          <cell r="G43">
            <v>10.119999999999999</v>
          </cell>
          <cell r="H43">
            <v>20.16</v>
          </cell>
          <cell r="I43">
            <v>50.09</v>
          </cell>
          <cell r="J43">
            <v>69.56</v>
          </cell>
          <cell r="K43">
            <v>7.93</v>
          </cell>
          <cell r="L43">
            <v>36.130000000000003</v>
          </cell>
          <cell r="M43">
            <v>111.16</v>
          </cell>
          <cell r="N43">
            <v>111.16</v>
          </cell>
          <cell r="O43">
            <v>2178.4699999999998</v>
          </cell>
          <cell r="P43">
            <v>207.97</v>
          </cell>
          <cell r="Q43">
            <v>60.34</v>
          </cell>
          <cell r="R43">
            <v>27.57</v>
          </cell>
          <cell r="S43">
            <v>64.19</v>
          </cell>
          <cell r="T43">
            <v>42.6</v>
          </cell>
          <cell r="U43">
            <v>23.75</v>
          </cell>
          <cell r="V43">
            <v>3.41</v>
          </cell>
          <cell r="W43">
            <v>4.1100000000000003</v>
          </cell>
          <cell r="X43">
            <v>2</v>
          </cell>
          <cell r="Y43">
            <v>0</v>
          </cell>
          <cell r="Z43">
            <v>14.7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30.41667</v>
          </cell>
        </row>
        <row r="44">
          <cell r="B44" t="str">
            <v>Mi22Y</v>
          </cell>
          <cell r="C44" t="str">
            <v>Miniflex</v>
          </cell>
          <cell r="D44">
            <v>2</v>
          </cell>
          <cell r="E44">
            <v>2</v>
          </cell>
          <cell r="F44">
            <v>1.75</v>
          </cell>
          <cell r="G44">
            <v>10.119999999999999</v>
          </cell>
          <cell r="H44">
            <v>20.16</v>
          </cell>
          <cell r="I44">
            <v>50.09</v>
          </cell>
          <cell r="J44">
            <v>69.56</v>
          </cell>
          <cell r="K44">
            <v>7.93</v>
          </cell>
          <cell r="L44">
            <v>36.130000000000003</v>
          </cell>
          <cell r="M44">
            <v>111.16</v>
          </cell>
          <cell r="N44">
            <v>111.16</v>
          </cell>
          <cell r="O44">
            <v>2178.4699999999998</v>
          </cell>
          <cell r="P44">
            <v>200.91</v>
          </cell>
          <cell r="Q44">
            <v>58.03</v>
          </cell>
          <cell r="R44">
            <v>26.77</v>
          </cell>
          <cell r="S44">
            <v>61.76</v>
          </cell>
          <cell r="T44">
            <v>40.86</v>
          </cell>
          <cell r="U44">
            <v>23.05</v>
          </cell>
          <cell r="V44">
            <v>3.41</v>
          </cell>
          <cell r="W44">
            <v>4.1100000000000003</v>
          </cell>
          <cell r="X44">
            <v>2</v>
          </cell>
          <cell r="Y44">
            <v>0</v>
          </cell>
          <cell r="Z44">
            <v>13.46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30.41667</v>
          </cell>
        </row>
        <row r="45">
          <cell r="B45" t="str">
            <v>Mi23Y</v>
          </cell>
          <cell r="C45" t="str">
            <v>Miniflex</v>
          </cell>
          <cell r="D45">
            <v>2</v>
          </cell>
          <cell r="E45">
            <v>3</v>
          </cell>
          <cell r="F45">
            <v>1.75</v>
          </cell>
          <cell r="G45">
            <v>10.119999999999999</v>
          </cell>
          <cell r="H45">
            <v>20.16</v>
          </cell>
          <cell r="I45">
            <v>50.09</v>
          </cell>
          <cell r="J45">
            <v>69.56</v>
          </cell>
          <cell r="K45">
            <v>7.93</v>
          </cell>
          <cell r="L45">
            <v>36.130000000000003</v>
          </cell>
          <cell r="M45">
            <v>111.16</v>
          </cell>
          <cell r="N45">
            <v>111.16</v>
          </cell>
          <cell r="O45">
            <v>2178.4699999999998</v>
          </cell>
          <cell r="P45">
            <v>193.66</v>
          </cell>
          <cell r="Q45">
            <v>55.99</v>
          </cell>
          <cell r="R45">
            <v>25.84</v>
          </cell>
          <cell r="S45">
            <v>59.6</v>
          </cell>
          <cell r="T45">
            <v>39.44</v>
          </cell>
          <cell r="U45">
            <v>22.26</v>
          </cell>
          <cell r="V45">
            <v>3.41</v>
          </cell>
          <cell r="W45">
            <v>4.1100000000000003</v>
          </cell>
          <cell r="X45">
            <v>2</v>
          </cell>
          <cell r="Y45">
            <v>0</v>
          </cell>
          <cell r="Z45">
            <v>13.05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30.41667</v>
          </cell>
        </row>
        <row r="46">
          <cell r="B46" t="str">
            <v>Mi24Y</v>
          </cell>
          <cell r="C46" t="str">
            <v>Miniflex</v>
          </cell>
          <cell r="D46">
            <v>2</v>
          </cell>
          <cell r="E46">
            <v>4</v>
          </cell>
          <cell r="F46">
            <v>1.75</v>
          </cell>
          <cell r="G46">
            <v>10.119999999999999</v>
          </cell>
          <cell r="H46">
            <v>20.16</v>
          </cell>
          <cell r="I46">
            <v>50.09</v>
          </cell>
          <cell r="J46">
            <v>69.56</v>
          </cell>
          <cell r="K46">
            <v>7.93</v>
          </cell>
          <cell r="L46">
            <v>36.130000000000003</v>
          </cell>
          <cell r="M46">
            <v>111.16</v>
          </cell>
          <cell r="N46">
            <v>111.16</v>
          </cell>
          <cell r="O46">
            <v>2178.4699999999998</v>
          </cell>
          <cell r="P46">
            <v>186.43</v>
          </cell>
          <cell r="Q46">
            <v>53.6</v>
          </cell>
          <cell r="R46">
            <v>25</v>
          </cell>
          <cell r="S46">
            <v>57.07</v>
          </cell>
          <cell r="T46">
            <v>37.630000000000003</v>
          </cell>
          <cell r="U46">
            <v>21.54</v>
          </cell>
          <cell r="V46">
            <v>3.41</v>
          </cell>
          <cell r="W46">
            <v>4.1100000000000003</v>
          </cell>
          <cell r="X46">
            <v>2</v>
          </cell>
          <cell r="Y46">
            <v>0</v>
          </cell>
          <cell r="Z46">
            <v>5.61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30.41667</v>
          </cell>
        </row>
        <row r="47">
          <cell r="B47" t="str">
            <v>Mi31Y</v>
          </cell>
          <cell r="C47" t="str">
            <v>Miniflex</v>
          </cell>
          <cell r="D47">
            <v>3</v>
          </cell>
          <cell r="E47">
            <v>1</v>
          </cell>
          <cell r="F47">
            <v>1.75</v>
          </cell>
          <cell r="G47">
            <v>10.119999999999999</v>
          </cell>
          <cell r="H47">
            <v>20.16</v>
          </cell>
          <cell r="I47">
            <v>50.09</v>
          </cell>
          <cell r="J47">
            <v>69.56</v>
          </cell>
          <cell r="K47">
            <v>7.93</v>
          </cell>
          <cell r="L47">
            <v>36.130000000000003</v>
          </cell>
          <cell r="M47">
            <v>111.16</v>
          </cell>
          <cell r="N47">
            <v>111.16</v>
          </cell>
          <cell r="O47">
            <v>2178.4699999999998</v>
          </cell>
          <cell r="P47">
            <v>209.96</v>
          </cell>
          <cell r="Q47">
            <v>60.85</v>
          </cell>
          <cell r="R47">
            <v>27.86</v>
          </cell>
          <cell r="S47">
            <v>64.72</v>
          </cell>
          <cell r="T47">
            <v>42.92</v>
          </cell>
          <cell r="U47">
            <v>24</v>
          </cell>
          <cell r="V47">
            <v>3.41</v>
          </cell>
          <cell r="W47">
            <v>4.1100000000000003</v>
          </cell>
          <cell r="X47">
            <v>2</v>
          </cell>
          <cell r="Y47">
            <v>0</v>
          </cell>
          <cell r="Z47">
            <v>14.72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30.41667</v>
          </cell>
        </row>
        <row r="48">
          <cell r="B48" t="str">
            <v>Mi32Y</v>
          </cell>
          <cell r="C48" t="str">
            <v>Miniflex</v>
          </cell>
          <cell r="D48">
            <v>3</v>
          </cell>
          <cell r="E48">
            <v>2</v>
          </cell>
          <cell r="F48">
            <v>1.75</v>
          </cell>
          <cell r="G48">
            <v>10.119999999999999</v>
          </cell>
          <cell r="H48">
            <v>20.16</v>
          </cell>
          <cell r="I48">
            <v>50.09</v>
          </cell>
          <cell r="J48">
            <v>69.56</v>
          </cell>
          <cell r="K48">
            <v>7.93</v>
          </cell>
          <cell r="L48">
            <v>36.130000000000003</v>
          </cell>
          <cell r="M48">
            <v>111.16</v>
          </cell>
          <cell r="N48">
            <v>111.16</v>
          </cell>
          <cell r="O48">
            <v>2178.4699999999998</v>
          </cell>
          <cell r="P48">
            <v>202.82</v>
          </cell>
          <cell r="Q48">
            <v>58.5</v>
          </cell>
          <cell r="R48">
            <v>27.01</v>
          </cell>
          <cell r="S48">
            <v>62.27</v>
          </cell>
          <cell r="T48">
            <v>41.16</v>
          </cell>
          <cell r="U48">
            <v>23.28</v>
          </cell>
          <cell r="V48">
            <v>3.41</v>
          </cell>
          <cell r="W48">
            <v>4.1100000000000003</v>
          </cell>
          <cell r="X48">
            <v>2</v>
          </cell>
          <cell r="Y48">
            <v>0</v>
          </cell>
          <cell r="Z48">
            <v>13.51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30.41667</v>
          </cell>
        </row>
        <row r="49">
          <cell r="B49" t="str">
            <v>Mi33Y</v>
          </cell>
          <cell r="C49" t="str">
            <v>Miniflex</v>
          </cell>
          <cell r="D49">
            <v>3</v>
          </cell>
          <cell r="E49">
            <v>3</v>
          </cell>
          <cell r="F49">
            <v>1.75</v>
          </cell>
          <cell r="G49">
            <v>10.119999999999999</v>
          </cell>
          <cell r="H49">
            <v>20.16</v>
          </cell>
          <cell r="I49">
            <v>50.09</v>
          </cell>
          <cell r="J49">
            <v>69.56</v>
          </cell>
          <cell r="K49">
            <v>7.93</v>
          </cell>
          <cell r="L49">
            <v>36.130000000000003</v>
          </cell>
          <cell r="M49">
            <v>111.16</v>
          </cell>
          <cell r="N49">
            <v>111.16</v>
          </cell>
          <cell r="O49">
            <v>2178.4699999999998</v>
          </cell>
          <cell r="P49">
            <v>195.53</v>
          </cell>
          <cell r="Q49">
            <v>56.47</v>
          </cell>
          <cell r="R49">
            <v>26.1</v>
          </cell>
          <cell r="S49">
            <v>60.11</v>
          </cell>
          <cell r="T49">
            <v>39.770000000000003</v>
          </cell>
          <cell r="U49">
            <v>22.48</v>
          </cell>
          <cell r="V49">
            <v>3.41</v>
          </cell>
          <cell r="W49">
            <v>4.1100000000000003</v>
          </cell>
          <cell r="X49">
            <v>2</v>
          </cell>
          <cell r="Y49">
            <v>0</v>
          </cell>
          <cell r="Z49">
            <v>13.06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30.41667</v>
          </cell>
        </row>
        <row r="50">
          <cell r="B50" t="str">
            <v>Mi34Y</v>
          </cell>
          <cell r="C50" t="str">
            <v>Miniflex</v>
          </cell>
          <cell r="D50">
            <v>3</v>
          </cell>
          <cell r="E50">
            <v>4</v>
          </cell>
          <cell r="F50">
            <v>1.75</v>
          </cell>
          <cell r="G50">
            <v>10.119999999999999</v>
          </cell>
          <cell r="H50">
            <v>20.16</v>
          </cell>
          <cell r="I50">
            <v>50.09</v>
          </cell>
          <cell r="J50">
            <v>69.56</v>
          </cell>
          <cell r="K50">
            <v>7.93</v>
          </cell>
          <cell r="L50">
            <v>36.130000000000003</v>
          </cell>
          <cell r="M50">
            <v>111.16</v>
          </cell>
          <cell r="N50">
            <v>111.16</v>
          </cell>
          <cell r="O50">
            <v>2178.4699999999998</v>
          </cell>
          <cell r="P50">
            <v>188.2</v>
          </cell>
          <cell r="Q50">
            <v>54.08</v>
          </cell>
          <cell r="R50">
            <v>25.24</v>
          </cell>
          <cell r="S50">
            <v>57.55</v>
          </cell>
          <cell r="T50">
            <v>37.94</v>
          </cell>
          <cell r="U50">
            <v>21.76</v>
          </cell>
          <cell r="V50">
            <v>3.41</v>
          </cell>
          <cell r="W50">
            <v>4.1100000000000003</v>
          </cell>
          <cell r="X50">
            <v>2</v>
          </cell>
          <cell r="Y50">
            <v>0</v>
          </cell>
          <cell r="Z50">
            <v>5.65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30.41667</v>
          </cell>
        </row>
        <row r="51">
          <cell r="B51" t="str">
            <v>NS01Y</v>
          </cell>
          <cell r="C51" t="str">
            <v>Nightsave Small</v>
          </cell>
          <cell r="D51">
            <v>0</v>
          </cell>
          <cell r="E51">
            <v>1</v>
          </cell>
          <cell r="F51">
            <v>1.75</v>
          </cell>
          <cell r="G51">
            <v>10.119999999999999</v>
          </cell>
          <cell r="H51">
            <v>20.16</v>
          </cell>
          <cell r="I51">
            <v>0</v>
          </cell>
          <cell r="J51">
            <v>69.56</v>
          </cell>
          <cell r="K51">
            <v>7.93</v>
          </cell>
          <cell r="L51">
            <v>36.130000000000003</v>
          </cell>
          <cell r="M51">
            <v>111.16</v>
          </cell>
          <cell r="N51">
            <v>0</v>
          </cell>
          <cell r="O51">
            <v>2178.4699999999998</v>
          </cell>
          <cell r="P51">
            <v>45.03</v>
          </cell>
          <cell r="Q51">
            <v>45.03</v>
          </cell>
          <cell r="R51">
            <v>45.03</v>
          </cell>
          <cell r="S51">
            <v>29.83</v>
          </cell>
          <cell r="T51">
            <v>29.83</v>
          </cell>
          <cell r="U51">
            <v>29.83</v>
          </cell>
          <cell r="V51">
            <v>0</v>
          </cell>
          <cell r="W51">
            <v>7.18</v>
          </cell>
          <cell r="X51">
            <v>2</v>
          </cell>
          <cell r="Y51">
            <v>0</v>
          </cell>
          <cell r="Z51">
            <v>4.87</v>
          </cell>
          <cell r="AA51">
            <v>9.73</v>
          </cell>
          <cell r="AB51">
            <v>18.46</v>
          </cell>
          <cell r="AC51">
            <v>0</v>
          </cell>
          <cell r="AD51">
            <v>90.31</v>
          </cell>
          <cell r="AE51">
            <v>11.66</v>
          </cell>
          <cell r="AF51">
            <v>30.41667</v>
          </cell>
        </row>
        <row r="52">
          <cell r="B52" t="str">
            <v>NS02Y</v>
          </cell>
          <cell r="C52" t="str">
            <v>Nightsave Small</v>
          </cell>
          <cell r="D52">
            <v>0</v>
          </cell>
          <cell r="E52">
            <v>2</v>
          </cell>
          <cell r="F52">
            <v>1.75</v>
          </cell>
          <cell r="G52">
            <v>10.119999999999999</v>
          </cell>
          <cell r="H52">
            <v>20.16</v>
          </cell>
          <cell r="I52">
            <v>0</v>
          </cell>
          <cell r="J52">
            <v>69.56</v>
          </cell>
          <cell r="K52">
            <v>7.93</v>
          </cell>
          <cell r="L52">
            <v>36.130000000000003</v>
          </cell>
          <cell r="M52">
            <v>111.16</v>
          </cell>
          <cell r="N52">
            <v>0</v>
          </cell>
          <cell r="O52">
            <v>2178.4699999999998</v>
          </cell>
          <cell r="P52">
            <v>43.64</v>
          </cell>
          <cell r="Q52">
            <v>43.64</v>
          </cell>
          <cell r="R52">
            <v>43.64</v>
          </cell>
          <cell r="S52">
            <v>28.93</v>
          </cell>
          <cell r="T52">
            <v>28.93</v>
          </cell>
          <cell r="U52">
            <v>28.93</v>
          </cell>
          <cell r="V52">
            <v>0</v>
          </cell>
          <cell r="W52">
            <v>7.18</v>
          </cell>
          <cell r="X52">
            <v>2</v>
          </cell>
          <cell r="Y52">
            <v>0</v>
          </cell>
          <cell r="Z52">
            <v>4.45</v>
          </cell>
          <cell r="AA52">
            <v>8.92</v>
          </cell>
          <cell r="AB52">
            <v>16.920000000000002</v>
          </cell>
          <cell r="AC52">
            <v>0</v>
          </cell>
          <cell r="AD52">
            <v>87.39</v>
          </cell>
          <cell r="AE52">
            <v>11.26</v>
          </cell>
          <cell r="AF52">
            <v>30.41667</v>
          </cell>
        </row>
        <row r="53">
          <cell r="B53" t="str">
            <v>NS03Y</v>
          </cell>
          <cell r="C53" t="str">
            <v>Nightsave Small</v>
          </cell>
          <cell r="D53">
            <v>0</v>
          </cell>
          <cell r="E53">
            <v>3</v>
          </cell>
          <cell r="F53">
            <v>1.75</v>
          </cell>
          <cell r="G53">
            <v>10.119999999999999</v>
          </cell>
          <cell r="H53">
            <v>20.16</v>
          </cell>
          <cell r="I53">
            <v>0</v>
          </cell>
          <cell r="J53">
            <v>69.56</v>
          </cell>
          <cell r="K53">
            <v>7.93</v>
          </cell>
          <cell r="L53">
            <v>36.130000000000003</v>
          </cell>
          <cell r="M53">
            <v>111.16</v>
          </cell>
          <cell r="N53">
            <v>0</v>
          </cell>
          <cell r="O53">
            <v>2178.4699999999998</v>
          </cell>
          <cell r="P53">
            <v>42.11</v>
          </cell>
          <cell r="Q53">
            <v>42.11</v>
          </cell>
          <cell r="R53">
            <v>42.11</v>
          </cell>
          <cell r="S53">
            <v>27.93</v>
          </cell>
          <cell r="T53">
            <v>27.93</v>
          </cell>
          <cell r="U53">
            <v>27.93</v>
          </cell>
          <cell r="V53">
            <v>0</v>
          </cell>
          <cell r="W53">
            <v>7.18</v>
          </cell>
          <cell r="X53">
            <v>2</v>
          </cell>
          <cell r="Y53">
            <v>0</v>
          </cell>
          <cell r="Z53">
            <v>4.33</v>
          </cell>
          <cell r="AA53">
            <v>8.64</v>
          </cell>
          <cell r="AB53">
            <v>16.399999999999999</v>
          </cell>
          <cell r="AC53">
            <v>0</v>
          </cell>
          <cell r="AD53">
            <v>84.21</v>
          </cell>
          <cell r="AE53">
            <v>10.85</v>
          </cell>
          <cell r="AF53">
            <v>30.41667</v>
          </cell>
        </row>
        <row r="54">
          <cell r="B54" t="str">
            <v>NS04Y</v>
          </cell>
          <cell r="C54" t="str">
            <v>Nightsave Small</v>
          </cell>
          <cell r="D54">
            <v>0</v>
          </cell>
          <cell r="E54">
            <v>4</v>
          </cell>
          <cell r="F54">
            <v>1.75</v>
          </cell>
          <cell r="G54">
            <v>10.119999999999999</v>
          </cell>
          <cell r="H54">
            <v>20.16</v>
          </cell>
          <cell r="I54">
            <v>0</v>
          </cell>
          <cell r="J54">
            <v>69.56</v>
          </cell>
          <cell r="K54">
            <v>7.93</v>
          </cell>
          <cell r="L54">
            <v>36.130000000000003</v>
          </cell>
          <cell r="M54">
            <v>111.16</v>
          </cell>
          <cell r="N54">
            <v>0</v>
          </cell>
          <cell r="O54">
            <v>2178.4699999999998</v>
          </cell>
          <cell r="P54">
            <v>40.700000000000003</v>
          </cell>
          <cell r="Q54">
            <v>40.700000000000003</v>
          </cell>
          <cell r="R54">
            <v>40.700000000000003</v>
          </cell>
          <cell r="S54">
            <v>27.03</v>
          </cell>
          <cell r="T54">
            <v>27.03</v>
          </cell>
          <cell r="U54">
            <v>27.03</v>
          </cell>
          <cell r="V54">
            <v>0</v>
          </cell>
          <cell r="W54">
            <v>7.18</v>
          </cell>
          <cell r="X54">
            <v>2</v>
          </cell>
          <cell r="Y54">
            <v>0</v>
          </cell>
          <cell r="Z54">
            <v>5.49</v>
          </cell>
          <cell r="AA54">
            <v>0</v>
          </cell>
          <cell r="AB54">
            <v>14.79</v>
          </cell>
          <cell r="AC54">
            <v>0</v>
          </cell>
          <cell r="AD54">
            <v>81.23</v>
          </cell>
          <cell r="AE54">
            <v>10.47</v>
          </cell>
          <cell r="AF54">
            <v>30.41667</v>
          </cell>
        </row>
        <row r="55">
          <cell r="B55" t="str">
            <v>NS11Y</v>
          </cell>
          <cell r="C55" t="str">
            <v>Nightsave Small</v>
          </cell>
          <cell r="D55">
            <v>1</v>
          </cell>
          <cell r="E55">
            <v>1</v>
          </cell>
          <cell r="F55">
            <v>1.75</v>
          </cell>
          <cell r="G55">
            <v>10.119999999999999</v>
          </cell>
          <cell r="H55">
            <v>20.16</v>
          </cell>
          <cell r="I55">
            <v>0</v>
          </cell>
          <cell r="J55">
            <v>69.56</v>
          </cell>
          <cell r="K55">
            <v>7.93</v>
          </cell>
          <cell r="L55">
            <v>36.130000000000003</v>
          </cell>
          <cell r="M55">
            <v>111.16</v>
          </cell>
          <cell r="N55">
            <v>0</v>
          </cell>
          <cell r="O55">
            <v>2178.4699999999998</v>
          </cell>
          <cell r="P55">
            <v>45.45</v>
          </cell>
          <cell r="Q55">
            <v>45.45</v>
          </cell>
          <cell r="R55">
            <v>45.45</v>
          </cell>
          <cell r="S55">
            <v>30.08</v>
          </cell>
          <cell r="T55">
            <v>30.08</v>
          </cell>
          <cell r="U55">
            <v>30.08</v>
          </cell>
          <cell r="V55">
            <v>0</v>
          </cell>
          <cell r="W55">
            <v>7.18</v>
          </cell>
          <cell r="X55">
            <v>2</v>
          </cell>
          <cell r="Y55">
            <v>0</v>
          </cell>
          <cell r="Z55">
            <v>4.92</v>
          </cell>
          <cell r="AA55">
            <v>9.73</v>
          </cell>
          <cell r="AB55">
            <v>18.46</v>
          </cell>
          <cell r="AC55">
            <v>0</v>
          </cell>
          <cell r="AD55">
            <v>91.22</v>
          </cell>
          <cell r="AE55">
            <v>11.76</v>
          </cell>
          <cell r="AF55">
            <v>30.41667</v>
          </cell>
        </row>
        <row r="56">
          <cell r="B56" t="str">
            <v>NS12Y</v>
          </cell>
          <cell r="C56" t="str">
            <v>Nightsave Small</v>
          </cell>
          <cell r="D56">
            <v>1</v>
          </cell>
          <cell r="E56">
            <v>2</v>
          </cell>
          <cell r="F56">
            <v>1.75</v>
          </cell>
          <cell r="G56">
            <v>10.119999999999999</v>
          </cell>
          <cell r="H56">
            <v>20.16</v>
          </cell>
          <cell r="I56">
            <v>0</v>
          </cell>
          <cell r="J56">
            <v>69.56</v>
          </cell>
          <cell r="K56">
            <v>7.93</v>
          </cell>
          <cell r="L56">
            <v>36.130000000000003</v>
          </cell>
          <cell r="M56">
            <v>111.16</v>
          </cell>
          <cell r="N56">
            <v>0</v>
          </cell>
          <cell r="O56">
            <v>2178.4699999999998</v>
          </cell>
          <cell r="P56">
            <v>44.07</v>
          </cell>
          <cell r="Q56">
            <v>44.07</v>
          </cell>
          <cell r="R56">
            <v>44.07</v>
          </cell>
          <cell r="S56">
            <v>29.21</v>
          </cell>
          <cell r="T56">
            <v>29.21</v>
          </cell>
          <cell r="U56">
            <v>29.21</v>
          </cell>
          <cell r="V56">
            <v>0</v>
          </cell>
          <cell r="W56">
            <v>7.18</v>
          </cell>
          <cell r="X56">
            <v>2</v>
          </cell>
          <cell r="Y56">
            <v>0</v>
          </cell>
          <cell r="Z56">
            <v>4.49</v>
          </cell>
          <cell r="AA56">
            <v>8.92</v>
          </cell>
          <cell r="AB56">
            <v>16.920000000000002</v>
          </cell>
          <cell r="AC56">
            <v>0</v>
          </cell>
          <cell r="AD56">
            <v>88.28</v>
          </cell>
          <cell r="AE56">
            <v>11.37</v>
          </cell>
          <cell r="AF56">
            <v>30.41667</v>
          </cell>
        </row>
        <row r="57">
          <cell r="B57" t="str">
            <v>NS13Y</v>
          </cell>
          <cell r="C57" t="str">
            <v>Nightsave Small</v>
          </cell>
          <cell r="D57">
            <v>1</v>
          </cell>
          <cell r="E57">
            <v>3</v>
          </cell>
          <cell r="F57">
            <v>1.75</v>
          </cell>
          <cell r="G57">
            <v>10.119999999999999</v>
          </cell>
          <cell r="H57">
            <v>20.16</v>
          </cell>
          <cell r="I57">
            <v>0</v>
          </cell>
          <cell r="J57">
            <v>69.56</v>
          </cell>
          <cell r="K57">
            <v>7.93</v>
          </cell>
          <cell r="L57">
            <v>36.130000000000003</v>
          </cell>
          <cell r="M57">
            <v>111.16</v>
          </cell>
          <cell r="N57">
            <v>0</v>
          </cell>
          <cell r="O57">
            <v>2178.4699999999998</v>
          </cell>
          <cell r="P57">
            <v>42.49</v>
          </cell>
          <cell r="Q57">
            <v>42.49</v>
          </cell>
          <cell r="R57">
            <v>42.49</v>
          </cell>
          <cell r="S57">
            <v>28.18</v>
          </cell>
          <cell r="T57">
            <v>28.18</v>
          </cell>
          <cell r="U57">
            <v>28.18</v>
          </cell>
          <cell r="V57">
            <v>0</v>
          </cell>
          <cell r="W57">
            <v>7.18</v>
          </cell>
          <cell r="X57">
            <v>2</v>
          </cell>
          <cell r="Y57">
            <v>0</v>
          </cell>
          <cell r="Z57">
            <v>4.3600000000000003</v>
          </cell>
          <cell r="AA57">
            <v>8.64</v>
          </cell>
          <cell r="AB57">
            <v>16.399999999999999</v>
          </cell>
          <cell r="AC57">
            <v>0</v>
          </cell>
          <cell r="AD57">
            <v>85.06</v>
          </cell>
          <cell r="AE57">
            <v>10.97</v>
          </cell>
          <cell r="AF57">
            <v>30.41667</v>
          </cell>
        </row>
        <row r="58">
          <cell r="B58" t="str">
            <v>NS14Y</v>
          </cell>
          <cell r="C58" t="str">
            <v>Nightsave Small</v>
          </cell>
          <cell r="D58">
            <v>1</v>
          </cell>
          <cell r="E58">
            <v>4</v>
          </cell>
          <cell r="F58">
            <v>1.75</v>
          </cell>
          <cell r="G58">
            <v>10.119999999999999</v>
          </cell>
          <cell r="H58">
            <v>20.16</v>
          </cell>
          <cell r="I58">
            <v>0</v>
          </cell>
          <cell r="J58">
            <v>69.56</v>
          </cell>
          <cell r="K58">
            <v>7.93</v>
          </cell>
          <cell r="L58">
            <v>36.130000000000003</v>
          </cell>
          <cell r="M58">
            <v>111.16</v>
          </cell>
          <cell r="N58">
            <v>0</v>
          </cell>
          <cell r="O58">
            <v>2178.4699999999998</v>
          </cell>
          <cell r="P58">
            <v>41.07</v>
          </cell>
          <cell r="Q58">
            <v>41.07</v>
          </cell>
          <cell r="R58">
            <v>41.07</v>
          </cell>
          <cell r="S58">
            <v>27.26</v>
          </cell>
          <cell r="T58">
            <v>27.26</v>
          </cell>
          <cell r="U58">
            <v>27.26</v>
          </cell>
          <cell r="V58">
            <v>0</v>
          </cell>
          <cell r="W58">
            <v>7.18</v>
          </cell>
          <cell r="X58">
            <v>2</v>
          </cell>
          <cell r="Y58">
            <v>0</v>
          </cell>
          <cell r="Z58">
            <v>5.54</v>
          </cell>
          <cell r="AA58">
            <v>0</v>
          </cell>
          <cell r="AB58">
            <v>14.79</v>
          </cell>
          <cell r="AC58">
            <v>0</v>
          </cell>
          <cell r="AD58">
            <v>82.06</v>
          </cell>
          <cell r="AE58">
            <v>10.58</v>
          </cell>
          <cell r="AF58">
            <v>30.41667</v>
          </cell>
        </row>
        <row r="59">
          <cell r="B59" t="str">
            <v>NS21Y</v>
          </cell>
          <cell r="C59" t="str">
            <v>Nightsave Small</v>
          </cell>
          <cell r="D59">
            <v>2</v>
          </cell>
          <cell r="E59">
            <v>1</v>
          </cell>
          <cell r="F59">
            <v>1.75</v>
          </cell>
          <cell r="G59">
            <v>10.119999999999999</v>
          </cell>
          <cell r="H59">
            <v>20.16</v>
          </cell>
          <cell r="I59">
            <v>0</v>
          </cell>
          <cell r="J59">
            <v>69.56</v>
          </cell>
          <cell r="K59">
            <v>7.93</v>
          </cell>
          <cell r="L59">
            <v>36.130000000000003</v>
          </cell>
          <cell r="M59">
            <v>111.16</v>
          </cell>
          <cell r="N59">
            <v>0</v>
          </cell>
          <cell r="O59">
            <v>2178.4699999999998</v>
          </cell>
          <cell r="P59">
            <v>45.89</v>
          </cell>
          <cell r="Q59">
            <v>45.89</v>
          </cell>
          <cell r="R59">
            <v>45.89</v>
          </cell>
          <cell r="S59">
            <v>30.4</v>
          </cell>
          <cell r="T59">
            <v>30.4</v>
          </cell>
          <cell r="U59">
            <v>30.4</v>
          </cell>
          <cell r="V59">
            <v>0</v>
          </cell>
          <cell r="W59">
            <v>7.18</v>
          </cell>
          <cell r="X59">
            <v>2</v>
          </cell>
          <cell r="Y59">
            <v>0</v>
          </cell>
          <cell r="Z59">
            <v>4.97</v>
          </cell>
          <cell r="AA59">
            <v>9.73</v>
          </cell>
          <cell r="AB59">
            <v>18.46</v>
          </cell>
          <cell r="AC59">
            <v>0</v>
          </cell>
          <cell r="AD59">
            <v>92.13</v>
          </cell>
          <cell r="AE59">
            <v>11.87</v>
          </cell>
          <cell r="AF59">
            <v>30.41667</v>
          </cell>
        </row>
        <row r="60">
          <cell r="B60" t="str">
            <v>NS22Y</v>
          </cell>
          <cell r="C60" t="str">
            <v>Nightsave Small</v>
          </cell>
          <cell r="D60">
            <v>2</v>
          </cell>
          <cell r="E60">
            <v>2</v>
          </cell>
          <cell r="F60">
            <v>1.75</v>
          </cell>
          <cell r="G60">
            <v>10.119999999999999</v>
          </cell>
          <cell r="H60">
            <v>20.16</v>
          </cell>
          <cell r="I60">
            <v>0</v>
          </cell>
          <cell r="J60">
            <v>69.56</v>
          </cell>
          <cell r="K60">
            <v>7.93</v>
          </cell>
          <cell r="L60">
            <v>36.130000000000003</v>
          </cell>
          <cell r="M60">
            <v>111.16</v>
          </cell>
          <cell r="N60">
            <v>0</v>
          </cell>
          <cell r="O60">
            <v>2178.4699999999998</v>
          </cell>
          <cell r="P60">
            <v>44.48</v>
          </cell>
          <cell r="Q60">
            <v>44.48</v>
          </cell>
          <cell r="R60">
            <v>44.48</v>
          </cell>
          <cell r="S60">
            <v>29.46</v>
          </cell>
          <cell r="T60">
            <v>29.46</v>
          </cell>
          <cell r="U60">
            <v>29.46</v>
          </cell>
          <cell r="V60">
            <v>0</v>
          </cell>
          <cell r="W60">
            <v>7.18</v>
          </cell>
          <cell r="X60">
            <v>2</v>
          </cell>
          <cell r="Y60">
            <v>0</v>
          </cell>
          <cell r="Z60">
            <v>4.54</v>
          </cell>
          <cell r="AA60">
            <v>8.92</v>
          </cell>
          <cell r="AB60">
            <v>16.920000000000002</v>
          </cell>
          <cell r="AC60">
            <v>0</v>
          </cell>
          <cell r="AD60">
            <v>89.17</v>
          </cell>
          <cell r="AE60">
            <v>11.49</v>
          </cell>
          <cell r="AF60">
            <v>30.41667</v>
          </cell>
        </row>
        <row r="61">
          <cell r="B61" t="str">
            <v>NS23Y</v>
          </cell>
          <cell r="C61" t="str">
            <v>Nightsave Small</v>
          </cell>
          <cell r="D61">
            <v>2</v>
          </cell>
          <cell r="E61">
            <v>3</v>
          </cell>
          <cell r="F61">
            <v>1.75</v>
          </cell>
          <cell r="G61">
            <v>10.119999999999999</v>
          </cell>
          <cell r="H61">
            <v>20.16</v>
          </cell>
          <cell r="I61">
            <v>0</v>
          </cell>
          <cell r="J61">
            <v>69.56</v>
          </cell>
          <cell r="K61">
            <v>7.93</v>
          </cell>
          <cell r="L61">
            <v>36.130000000000003</v>
          </cell>
          <cell r="M61">
            <v>111.16</v>
          </cell>
          <cell r="N61">
            <v>0</v>
          </cell>
          <cell r="O61">
            <v>2178.4699999999998</v>
          </cell>
          <cell r="P61">
            <v>42.9</v>
          </cell>
          <cell r="Q61">
            <v>42.9</v>
          </cell>
          <cell r="R61">
            <v>42.9</v>
          </cell>
          <cell r="S61">
            <v>28.45</v>
          </cell>
          <cell r="T61">
            <v>28.45</v>
          </cell>
          <cell r="U61">
            <v>28.45</v>
          </cell>
          <cell r="V61">
            <v>0</v>
          </cell>
          <cell r="W61">
            <v>7.18</v>
          </cell>
          <cell r="X61">
            <v>2</v>
          </cell>
          <cell r="Y61">
            <v>0</v>
          </cell>
          <cell r="Z61">
            <v>4.41</v>
          </cell>
          <cell r="AA61">
            <v>8.64</v>
          </cell>
          <cell r="AB61">
            <v>16.399999999999999</v>
          </cell>
          <cell r="AC61">
            <v>0</v>
          </cell>
          <cell r="AD61">
            <v>85.9</v>
          </cell>
          <cell r="AE61">
            <v>11.07</v>
          </cell>
          <cell r="AF61">
            <v>30.41667</v>
          </cell>
        </row>
        <row r="62">
          <cell r="B62" t="str">
            <v>NS24Y</v>
          </cell>
          <cell r="C62" t="str">
            <v>Nightsave Small</v>
          </cell>
          <cell r="D62">
            <v>2</v>
          </cell>
          <cell r="E62">
            <v>4</v>
          </cell>
          <cell r="F62">
            <v>1.75</v>
          </cell>
          <cell r="G62">
            <v>10.119999999999999</v>
          </cell>
          <cell r="H62">
            <v>20.16</v>
          </cell>
          <cell r="I62">
            <v>0</v>
          </cell>
          <cell r="J62">
            <v>69.56</v>
          </cell>
          <cell r="K62">
            <v>7.93</v>
          </cell>
          <cell r="L62">
            <v>36.130000000000003</v>
          </cell>
          <cell r="M62">
            <v>111.16</v>
          </cell>
          <cell r="N62">
            <v>0</v>
          </cell>
          <cell r="O62">
            <v>2178.4699999999998</v>
          </cell>
          <cell r="P62">
            <v>41.48</v>
          </cell>
          <cell r="Q62">
            <v>41.48</v>
          </cell>
          <cell r="R62">
            <v>41.48</v>
          </cell>
          <cell r="S62">
            <v>27.52</v>
          </cell>
          <cell r="T62">
            <v>27.52</v>
          </cell>
          <cell r="U62">
            <v>27.52</v>
          </cell>
          <cell r="V62">
            <v>0</v>
          </cell>
          <cell r="W62">
            <v>7.18</v>
          </cell>
          <cell r="X62">
            <v>2</v>
          </cell>
          <cell r="Y62">
            <v>0</v>
          </cell>
          <cell r="Z62">
            <v>5.61</v>
          </cell>
          <cell r="AA62">
            <v>0</v>
          </cell>
          <cell r="AB62">
            <v>14.79</v>
          </cell>
          <cell r="AC62">
            <v>0</v>
          </cell>
          <cell r="AD62">
            <v>82.89</v>
          </cell>
          <cell r="AE62">
            <v>10.68</v>
          </cell>
          <cell r="AF62">
            <v>30.41667</v>
          </cell>
        </row>
        <row r="63">
          <cell r="B63" t="str">
            <v>NS31Y</v>
          </cell>
          <cell r="C63" t="str">
            <v>Nightsave Small</v>
          </cell>
          <cell r="D63">
            <v>3</v>
          </cell>
          <cell r="E63">
            <v>1</v>
          </cell>
          <cell r="F63">
            <v>1.75</v>
          </cell>
          <cell r="G63">
            <v>10.119999999999999</v>
          </cell>
          <cell r="H63">
            <v>20.16</v>
          </cell>
          <cell r="I63">
            <v>0</v>
          </cell>
          <cell r="J63">
            <v>69.56</v>
          </cell>
          <cell r="K63">
            <v>7.93</v>
          </cell>
          <cell r="L63">
            <v>36.130000000000003</v>
          </cell>
          <cell r="M63">
            <v>111.16</v>
          </cell>
          <cell r="N63">
            <v>0</v>
          </cell>
          <cell r="O63">
            <v>2178.4699999999998</v>
          </cell>
          <cell r="P63">
            <v>46.33</v>
          </cell>
          <cell r="Q63">
            <v>46.33</v>
          </cell>
          <cell r="R63">
            <v>46.33</v>
          </cell>
          <cell r="S63">
            <v>30.65</v>
          </cell>
          <cell r="T63">
            <v>30.65</v>
          </cell>
          <cell r="U63">
            <v>30.65</v>
          </cell>
          <cell r="V63">
            <v>0</v>
          </cell>
          <cell r="W63">
            <v>7.18</v>
          </cell>
          <cell r="X63">
            <v>2</v>
          </cell>
          <cell r="Y63">
            <v>0</v>
          </cell>
          <cell r="Z63">
            <v>4.99</v>
          </cell>
          <cell r="AA63">
            <v>9.73</v>
          </cell>
          <cell r="AB63">
            <v>18.46</v>
          </cell>
          <cell r="AC63">
            <v>0</v>
          </cell>
          <cell r="AD63">
            <v>93.07</v>
          </cell>
          <cell r="AE63">
            <v>11.99</v>
          </cell>
          <cell r="AF63">
            <v>30.41667</v>
          </cell>
        </row>
        <row r="64">
          <cell r="B64" t="str">
            <v>NS32Y</v>
          </cell>
          <cell r="C64" t="str">
            <v>Nightsave Small</v>
          </cell>
          <cell r="D64">
            <v>3</v>
          </cell>
          <cell r="E64">
            <v>2</v>
          </cell>
          <cell r="F64">
            <v>1.75</v>
          </cell>
          <cell r="G64">
            <v>10.119999999999999</v>
          </cell>
          <cell r="H64">
            <v>20.16</v>
          </cell>
          <cell r="I64">
            <v>0</v>
          </cell>
          <cell r="J64">
            <v>69.56</v>
          </cell>
          <cell r="K64">
            <v>7.93</v>
          </cell>
          <cell r="L64">
            <v>36.130000000000003</v>
          </cell>
          <cell r="M64">
            <v>111.16</v>
          </cell>
          <cell r="N64">
            <v>0</v>
          </cell>
          <cell r="O64">
            <v>2178.4699999999998</v>
          </cell>
          <cell r="P64">
            <v>44.89</v>
          </cell>
          <cell r="Q64">
            <v>44.89</v>
          </cell>
          <cell r="R64">
            <v>44.89</v>
          </cell>
          <cell r="S64">
            <v>29.74</v>
          </cell>
          <cell r="T64">
            <v>29.74</v>
          </cell>
          <cell r="U64">
            <v>29.74</v>
          </cell>
          <cell r="V64">
            <v>0</v>
          </cell>
          <cell r="W64">
            <v>7.18</v>
          </cell>
          <cell r="X64">
            <v>2</v>
          </cell>
          <cell r="Y64">
            <v>0</v>
          </cell>
          <cell r="Z64">
            <v>4.59</v>
          </cell>
          <cell r="AA64">
            <v>8.92</v>
          </cell>
          <cell r="AB64">
            <v>16.920000000000002</v>
          </cell>
          <cell r="AC64">
            <v>0</v>
          </cell>
          <cell r="AD64">
            <v>90.08</v>
          </cell>
          <cell r="AE64">
            <v>11.61</v>
          </cell>
          <cell r="AF64">
            <v>30.41667</v>
          </cell>
        </row>
        <row r="65">
          <cell r="B65" t="str">
            <v>NS33Y</v>
          </cell>
          <cell r="C65" t="str">
            <v>Nightsave Small</v>
          </cell>
          <cell r="D65">
            <v>3</v>
          </cell>
          <cell r="E65">
            <v>3</v>
          </cell>
          <cell r="F65">
            <v>1.75</v>
          </cell>
          <cell r="G65">
            <v>10.119999999999999</v>
          </cell>
          <cell r="H65">
            <v>20.16</v>
          </cell>
          <cell r="I65">
            <v>0</v>
          </cell>
          <cell r="J65">
            <v>69.56</v>
          </cell>
          <cell r="K65">
            <v>7.93</v>
          </cell>
          <cell r="L65">
            <v>36.130000000000003</v>
          </cell>
          <cell r="M65">
            <v>111.16</v>
          </cell>
          <cell r="N65">
            <v>0</v>
          </cell>
          <cell r="O65">
            <v>2178.4699999999998</v>
          </cell>
          <cell r="P65">
            <v>43.31</v>
          </cell>
          <cell r="Q65">
            <v>43.31</v>
          </cell>
          <cell r="R65">
            <v>43.31</v>
          </cell>
          <cell r="S65">
            <v>28.7</v>
          </cell>
          <cell r="T65">
            <v>28.7</v>
          </cell>
          <cell r="U65">
            <v>28.7</v>
          </cell>
          <cell r="V65">
            <v>0</v>
          </cell>
          <cell r="W65">
            <v>7.18</v>
          </cell>
          <cell r="X65">
            <v>2</v>
          </cell>
          <cell r="Y65">
            <v>0</v>
          </cell>
          <cell r="Z65">
            <v>4.42</v>
          </cell>
          <cell r="AA65">
            <v>8.64</v>
          </cell>
          <cell r="AB65">
            <v>16.399999999999999</v>
          </cell>
          <cell r="AC65">
            <v>0</v>
          </cell>
          <cell r="AD65">
            <v>86.8</v>
          </cell>
          <cell r="AE65">
            <v>11.19</v>
          </cell>
          <cell r="AF65">
            <v>30.41667</v>
          </cell>
        </row>
        <row r="66">
          <cell r="B66" t="str">
            <v>NS34Y</v>
          </cell>
          <cell r="C66" t="str">
            <v>Nightsave Small</v>
          </cell>
          <cell r="D66">
            <v>3</v>
          </cell>
          <cell r="E66">
            <v>4</v>
          </cell>
          <cell r="F66">
            <v>1.75</v>
          </cell>
          <cell r="G66">
            <v>10.119999999999999</v>
          </cell>
          <cell r="H66">
            <v>20.16</v>
          </cell>
          <cell r="I66">
            <v>0</v>
          </cell>
          <cell r="J66">
            <v>69.56</v>
          </cell>
          <cell r="K66">
            <v>7.93</v>
          </cell>
          <cell r="L66">
            <v>36.130000000000003</v>
          </cell>
          <cell r="M66">
            <v>111.16</v>
          </cell>
          <cell r="N66">
            <v>0</v>
          </cell>
          <cell r="O66">
            <v>2178.4699999999998</v>
          </cell>
          <cell r="P66">
            <v>41.84</v>
          </cell>
          <cell r="Q66">
            <v>41.84</v>
          </cell>
          <cell r="R66">
            <v>41.84</v>
          </cell>
          <cell r="S66">
            <v>27.75</v>
          </cell>
          <cell r="T66">
            <v>27.75</v>
          </cell>
          <cell r="U66">
            <v>27.75</v>
          </cell>
          <cell r="V66">
            <v>0</v>
          </cell>
          <cell r="W66">
            <v>7.18</v>
          </cell>
          <cell r="X66">
            <v>2</v>
          </cell>
          <cell r="Y66">
            <v>0</v>
          </cell>
          <cell r="Z66">
            <v>5.65</v>
          </cell>
          <cell r="AA66">
            <v>0</v>
          </cell>
          <cell r="AB66">
            <v>14.79</v>
          </cell>
          <cell r="AC66">
            <v>0</v>
          </cell>
          <cell r="AD66">
            <v>83.72</v>
          </cell>
          <cell r="AE66">
            <v>10.8</v>
          </cell>
          <cell r="AF66">
            <v>30.41667</v>
          </cell>
        </row>
        <row r="67">
          <cell r="B67" t="str">
            <v>Ru01Y</v>
          </cell>
          <cell r="C67" t="str">
            <v>Ruraflex</v>
          </cell>
          <cell r="D67">
            <v>0</v>
          </cell>
          <cell r="E67">
            <v>1</v>
          </cell>
          <cell r="F67">
            <v>3.04</v>
          </cell>
          <cell r="G67">
            <v>16.739999999999998</v>
          </cell>
          <cell r="H67">
            <v>25.67</v>
          </cell>
          <cell r="I67">
            <v>47.71</v>
          </cell>
          <cell r="J67">
            <v>47.71</v>
          </cell>
          <cell r="K67">
            <v>10.58</v>
          </cell>
          <cell r="L67">
            <v>36.130000000000003</v>
          </cell>
          <cell r="M67">
            <v>111.16</v>
          </cell>
          <cell r="N67">
            <v>111.16</v>
          </cell>
          <cell r="O67">
            <v>2178.4699999999998</v>
          </cell>
          <cell r="P67">
            <v>311.39999999999998</v>
          </cell>
          <cell r="Q67">
            <v>79.790000000000006</v>
          </cell>
          <cell r="R67">
            <v>41.95</v>
          </cell>
          <cell r="S67">
            <v>85.72</v>
          </cell>
          <cell r="T67">
            <v>51.9</v>
          </cell>
          <cell r="U67">
            <v>35.85</v>
          </cell>
          <cell r="V67">
            <v>5.18</v>
          </cell>
          <cell r="W67">
            <v>0</v>
          </cell>
          <cell r="X67">
            <v>2</v>
          </cell>
          <cell r="Y67">
            <v>0</v>
          </cell>
          <cell r="Z67">
            <v>0</v>
          </cell>
          <cell r="AA67">
            <v>10.91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30.41667</v>
          </cell>
        </row>
        <row r="68">
          <cell r="B68" t="str">
            <v>Ru02Y</v>
          </cell>
          <cell r="C68" t="str">
            <v>Ruraflex</v>
          </cell>
          <cell r="D68">
            <v>0</v>
          </cell>
          <cell r="E68">
            <v>2</v>
          </cell>
          <cell r="F68">
            <v>3.04</v>
          </cell>
          <cell r="G68">
            <v>16.739999999999998</v>
          </cell>
          <cell r="H68">
            <v>25.67</v>
          </cell>
          <cell r="I68">
            <v>47.71</v>
          </cell>
          <cell r="J68">
            <v>47.71</v>
          </cell>
          <cell r="K68">
            <v>10.58</v>
          </cell>
          <cell r="L68">
            <v>36.130000000000003</v>
          </cell>
          <cell r="M68">
            <v>111.16</v>
          </cell>
          <cell r="N68">
            <v>111.16</v>
          </cell>
          <cell r="O68">
            <v>2178.4699999999998</v>
          </cell>
          <cell r="P68">
            <v>297</v>
          </cell>
          <cell r="Q68">
            <v>76.180000000000007</v>
          </cell>
          <cell r="R68">
            <v>40.090000000000003</v>
          </cell>
          <cell r="S68">
            <v>81.84</v>
          </cell>
          <cell r="T68">
            <v>49.58</v>
          </cell>
          <cell r="U68">
            <v>34.29</v>
          </cell>
          <cell r="V68">
            <v>5.18</v>
          </cell>
          <cell r="W68">
            <v>0</v>
          </cell>
          <cell r="X68">
            <v>2</v>
          </cell>
          <cell r="Y68">
            <v>0</v>
          </cell>
          <cell r="Z68">
            <v>0</v>
          </cell>
          <cell r="AA68">
            <v>10.02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30.41667</v>
          </cell>
        </row>
        <row r="69">
          <cell r="B69" t="str">
            <v>Ru03Y</v>
          </cell>
          <cell r="C69" t="str">
            <v>Ruraflex</v>
          </cell>
          <cell r="D69">
            <v>0</v>
          </cell>
          <cell r="E69">
            <v>3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B70" t="str">
            <v>Ru04Y</v>
          </cell>
          <cell r="C70" t="str">
            <v>Ruraflex</v>
          </cell>
          <cell r="D70">
            <v>0</v>
          </cell>
          <cell r="E70">
            <v>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B71" t="str">
            <v>Ru11Y</v>
          </cell>
          <cell r="C71" t="str">
            <v>Ruraflex</v>
          </cell>
          <cell r="D71">
            <v>1</v>
          </cell>
          <cell r="E71">
            <v>1</v>
          </cell>
          <cell r="F71">
            <v>3.04</v>
          </cell>
          <cell r="G71">
            <v>16.739999999999998</v>
          </cell>
          <cell r="H71">
            <v>25.67</v>
          </cell>
          <cell r="I71">
            <v>47.71</v>
          </cell>
          <cell r="J71">
            <v>47.71</v>
          </cell>
          <cell r="K71">
            <v>10.58</v>
          </cell>
          <cell r="L71">
            <v>36.130000000000003</v>
          </cell>
          <cell r="M71">
            <v>111.16</v>
          </cell>
          <cell r="N71">
            <v>111.16</v>
          </cell>
          <cell r="O71">
            <v>2178.4699999999998</v>
          </cell>
          <cell r="P71">
            <v>313.39</v>
          </cell>
          <cell r="Q71">
            <v>80.3</v>
          </cell>
          <cell r="R71">
            <v>42.21</v>
          </cell>
          <cell r="S71">
            <v>86.29</v>
          </cell>
          <cell r="T71">
            <v>52.22</v>
          </cell>
          <cell r="U71">
            <v>36.06</v>
          </cell>
          <cell r="V71">
            <v>5.18</v>
          </cell>
          <cell r="W71">
            <v>0</v>
          </cell>
          <cell r="X71">
            <v>2</v>
          </cell>
          <cell r="Y71">
            <v>0</v>
          </cell>
          <cell r="Z71">
            <v>0</v>
          </cell>
          <cell r="AA71">
            <v>10.95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30.41667</v>
          </cell>
        </row>
        <row r="72">
          <cell r="B72" t="str">
            <v>Ru12Y</v>
          </cell>
          <cell r="C72" t="str">
            <v>Ruraflex</v>
          </cell>
          <cell r="D72">
            <v>1</v>
          </cell>
          <cell r="E72">
            <v>2</v>
          </cell>
          <cell r="F72">
            <v>3.04</v>
          </cell>
          <cell r="G72">
            <v>16.739999999999998</v>
          </cell>
          <cell r="H72">
            <v>25.67</v>
          </cell>
          <cell r="I72">
            <v>47.71</v>
          </cell>
          <cell r="J72">
            <v>47.71</v>
          </cell>
          <cell r="K72">
            <v>10.58</v>
          </cell>
          <cell r="L72">
            <v>36.130000000000003</v>
          </cell>
          <cell r="M72">
            <v>111.16</v>
          </cell>
          <cell r="N72">
            <v>111.16</v>
          </cell>
          <cell r="O72">
            <v>2178.4699999999998</v>
          </cell>
          <cell r="P72">
            <v>298.95</v>
          </cell>
          <cell r="Q72">
            <v>76.650000000000006</v>
          </cell>
          <cell r="R72">
            <v>40.340000000000003</v>
          </cell>
          <cell r="S72">
            <v>82.36</v>
          </cell>
          <cell r="T72">
            <v>49.91</v>
          </cell>
          <cell r="U72">
            <v>34.49</v>
          </cell>
          <cell r="V72">
            <v>5.18</v>
          </cell>
          <cell r="W72">
            <v>0</v>
          </cell>
          <cell r="X72">
            <v>2</v>
          </cell>
          <cell r="Y72">
            <v>0</v>
          </cell>
          <cell r="Z72">
            <v>0</v>
          </cell>
          <cell r="AA72">
            <v>10.06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30.41667</v>
          </cell>
        </row>
        <row r="73">
          <cell r="B73" t="str">
            <v>Ru13Y</v>
          </cell>
          <cell r="C73" t="str">
            <v>Ruraflex</v>
          </cell>
          <cell r="D73">
            <v>1</v>
          </cell>
          <cell r="E73">
            <v>3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B74" t="str">
            <v>Ru14Y</v>
          </cell>
          <cell r="C74" t="str">
            <v>Ruraflex</v>
          </cell>
          <cell r="D74">
            <v>1</v>
          </cell>
          <cell r="E74">
            <v>4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B75" t="str">
            <v>Ru21Y</v>
          </cell>
          <cell r="C75" t="str">
            <v>Ruraflex</v>
          </cell>
          <cell r="D75">
            <v>2</v>
          </cell>
          <cell r="E75">
            <v>1</v>
          </cell>
          <cell r="F75">
            <v>3.04</v>
          </cell>
          <cell r="G75">
            <v>16.739999999999998</v>
          </cell>
          <cell r="H75">
            <v>25.67</v>
          </cell>
          <cell r="I75">
            <v>47.71</v>
          </cell>
          <cell r="J75">
            <v>47.71</v>
          </cell>
          <cell r="K75">
            <v>10.58</v>
          </cell>
          <cell r="L75">
            <v>36.130000000000003</v>
          </cell>
          <cell r="M75">
            <v>111.16</v>
          </cell>
          <cell r="N75">
            <v>111.16</v>
          </cell>
          <cell r="O75">
            <v>2178.4699999999998</v>
          </cell>
          <cell r="P75">
            <v>315.39</v>
          </cell>
          <cell r="Q75">
            <v>80.78</v>
          </cell>
          <cell r="R75">
            <v>42.46</v>
          </cell>
          <cell r="S75">
            <v>86.81</v>
          </cell>
          <cell r="T75">
            <v>52.56</v>
          </cell>
          <cell r="U75">
            <v>36.29</v>
          </cell>
          <cell r="V75">
            <v>5.18</v>
          </cell>
          <cell r="W75">
            <v>0</v>
          </cell>
          <cell r="X75">
            <v>2</v>
          </cell>
          <cell r="Y75">
            <v>0</v>
          </cell>
          <cell r="Z75">
            <v>0</v>
          </cell>
          <cell r="AA75">
            <v>11.02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30.41667</v>
          </cell>
        </row>
        <row r="76">
          <cell r="B76" t="str">
            <v>Ru22Y</v>
          </cell>
          <cell r="C76" t="str">
            <v>Ruraflex</v>
          </cell>
          <cell r="D76">
            <v>2</v>
          </cell>
          <cell r="E76">
            <v>2</v>
          </cell>
          <cell r="F76">
            <v>3.04</v>
          </cell>
          <cell r="G76">
            <v>16.739999999999998</v>
          </cell>
          <cell r="H76">
            <v>25.67</v>
          </cell>
          <cell r="I76">
            <v>47.71</v>
          </cell>
          <cell r="J76">
            <v>47.71</v>
          </cell>
          <cell r="K76">
            <v>10.58</v>
          </cell>
          <cell r="L76">
            <v>36.130000000000003</v>
          </cell>
          <cell r="M76">
            <v>111.16</v>
          </cell>
          <cell r="N76">
            <v>111.16</v>
          </cell>
          <cell r="O76">
            <v>2178.4699999999998</v>
          </cell>
          <cell r="P76">
            <v>300.89</v>
          </cell>
          <cell r="Q76">
            <v>77.13</v>
          </cell>
          <cell r="R76">
            <v>40.6</v>
          </cell>
          <cell r="S76">
            <v>82.89</v>
          </cell>
          <cell r="T76">
            <v>50.23</v>
          </cell>
          <cell r="U76">
            <v>34.72</v>
          </cell>
          <cell r="V76">
            <v>5.18</v>
          </cell>
          <cell r="W76">
            <v>0</v>
          </cell>
          <cell r="X76">
            <v>2</v>
          </cell>
          <cell r="Y76">
            <v>0</v>
          </cell>
          <cell r="Z76">
            <v>0</v>
          </cell>
          <cell r="AA76">
            <v>10.11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30.41667</v>
          </cell>
        </row>
        <row r="77">
          <cell r="B77" t="str">
            <v>Ru23Y</v>
          </cell>
          <cell r="C77" t="str">
            <v>Ruraflex</v>
          </cell>
          <cell r="D77">
            <v>2</v>
          </cell>
          <cell r="E77">
            <v>3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B78" t="str">
            <v>Ru24Y</v>
          </cell>
          <cell r="C78" t="str">
            <v>Ruraflex</v>
          </cell>
          <cell r="D78">
            <v>2</v>
          </cell>
          <cell r="E78">
            <v>4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Ru31Y</v>
          </cell>
          <cell r="C79" t="str">
            <v>Ruraflex</v>
          </cell>
          <cell r="D79">
            <v>3</v>
          </cell>
          <cell r="E79">
            <v>1</v>
          </cell>
          <cell r="F79">
            <v>3.04</v>
          </cell>
          <cell r="G79">
            <v>16.739999999999998</v>
          </cell>
          <cell r="H79">
            <v>25.67</v>
          </cell>
          <cell r="I79">
            <v>47.71</v>
          </cell>
          <cell r="J79">
            <v>47.71</v>
          </cell>
          <cell r="K79">
            <v>10.58</v>
          </cell>
          <cell r="L79">
            <v>36.130000000000003</v>
          </cell>
          <cell r="M79">
            <v>111.16</v>
          </cell>
          <cell r="N79">
            <v>111.16</v>
          </cell>
          <cell r="O79">
            <v>2178.4699999999998</v>
          </cell>
          <cell r="P79">
            <v>317.39999999999998</v>
          </cell>
          <cell r="Q79">
            <v>81.28</v>
          </cell>
          <cell r="R79">
            <v>42.73</v>
          </cell>
          <cell r="S79">
            <v>87.35</v>
          </cell>
          <cell r="T79">
            <v>52.86</v>
          </cell>
          <cell r="U79">
            <v>36.51</v>
          </cell>
          <cell r="V79">
            <v>5.18</v>
          </cell>
          <cell r="W79">
            <v>0</v>
          </cell>
          <cell r="X79">
            <v>2</v>
          </cell>
          <cell r="Y79">
            <v>0</v>
          </cell>
          <cell r="Z79">
            <v>0</v>
          </cell>
          <cell r="AA79">
            <v>11.06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30.41667</v>
          </cell>
        </row>
        <row r="80">
          <cell r="B80" t="str">
            <v>Ru32Y</v>
          </cell>
          <cell r="C80" t="str">
            <v>Ruraflex</v>
          </cell>
          <cell r="D80">
            <v>3</v>
          </cell>
          <cell r="E80">
            <v>2</v>
          </cell>
          <cell r="F80">
            <v>3.04</v>
          </cell>
          <cell r="G80">
            <v>16.739999999999998</v>
          </cell>
          <cell r="H80">
            <v>25.67</v>
          </cell>
          <cell r="I80">
            <v>47.71</v>
          </cell>
          <cell r="J80">
            <v>47.71</v>
          </cell>
          <cell r="K80">
            <v>10.58</v>
          </cell>
          <cell r="L80">
            <v>36.130000000000003</v>
          </cell>
          <cell r="M80">
            <v>111.16</v>
          </cell>
          <cell r="N80">
            <v>111.16</v>
          </cell>
          <cell r="O80">
            <v>2178.4699999999998</v>
          </cell>
          <cell r="P80">
            <v>302.85000000000002</v>
          </cell>
          <cell r="Q80">
            <v>77.64</v>
          </cell>
          <cell r="R80">
            <v>40.840000000000003</v>
          </cell>
          <cell r="S80">
            <v>83.41</v>
          </cell>
          <cell r="T80">
            <v>50.53</v>
          </cell>
          <cell r="U80">
            <v>34.92</v>
          </cell>
          <cell r="V80">
            <v>5.18</v>
          </cell>
          <cell r="W80">
            <v>0</v>
          </cell>
          <cell r="X80">
            <v>2</v>
          </cell>
          <cell r="Y80">
            <v>0</v>
          </cell>
          <cell r="Z80">
            <v>0</v>
          </cell>
          <cell r="AA80">
            <v>10.119999999999999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30.41667</v>
          </cell>
        </row>
        <row r="81">
          <cell r="B81" t="str">
            <v>Ru33Y</v>
          </cell>
          <cell r="C81" t="str">
            <v>Ruraflex</v>
          </cell>
          <cell r="D81">
            <v>3</v>
          </cell>
          <cell r="E81">
            <v>3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B82" t="str">
            <v>Ru34Y</v>
          </cell>
          <cell r="C82" t="str">
            <v>Ruraflex</v>
          </cell>
          <cell r="D82">
            <v>3</v>
          </cell>
          <cell r="E82">
            <v>4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B83" t="str">
            <v>NR01Y</v>
          </cell>
          <cell r="C83" t="str">
            <v>Nightsave Rural</v>
          </cell>
          <cell r="D83">
            <v>0</v>
          </cell>
          <cell r="E83">
            <v>1</v>
          </cell>
          <cell r="F83">
            <v>3.04</v>
          </cell>
          <cell r="G83">
            <v>16.739999999999998</v>
          </cell>
          <cell r="H83">
            <v>25.67</v>
          </cell>
          <cell r="I83">
            <v>47.71</v>
          </cell>
          <cell r="J83">
            <v>47.71</v>
          </cell>
          <cell r="K83">
            <v>10.58</v>
          </cell>
          <cell r="L83">
            <v>36.130000000000003</v>
          </cell>
          <cell r="M83">
            <v>111.16</v>
          </cell>
          <cell r="N83">
            <v>111.16</v>
          </cell>
          <cell r="O83">
            <v>2178.4699999999998</v>
          </cell>
          <cell r="P83">
            <v>46.55</v>
          </cell>
          <cell r="Q83">
            <v>46.55</v>
          </cell>
          <cell r="R83">
            <v>46.55</v>
          </cell>
          <cell r="S83">
            <v>30.51</v>
          </cell>
          <cell r="T83">
            <v>30.51</v>
          </cell>
          <cell r="U83">
            <v>30.51</v>
          </cell>
          <cell r="V83">
            <v>0</v>
          </cell>
          <cell r="W83">
            <v>0</v>
          </cell>
          <cell r="X83">
            <v>2</v>
          </cell>
          <cell r="Y83">
            <v>0</v>
          </cell>
          <cell r="Z83">
            <v>0</v>
          </cell>
          <cell r="AA83">
            <v>7.81</v>
          </cell>
          <cell r="AB83">
            <v>0</v>
          </cell>
          <cell r="AC83">
            <v>0</v>
          </cell>
          <cell r="AD83">
            <v>182.27</v>
          </cell>
          <cell r="AE83">
            <v>110.53</v>
          </cell>
          <cell r="AF83">
            <v>30.41667</v>
          </cell>
        </row>
        <row r="84">
          <cell r="B84" t="str">
            <v>NR02Y</v>
          </cell>
          <cell r="C84" t="str">
            <v>Nightsave Rural</v>
          </cell>
          <cell r="D84">
            <v>0</v>
          </cell>
          <cell r="E84">
            <v>2</v>
          </cell>
          <cell r="F84">
            <v>3.04</v>
          </cell>
          <cell r="G84">
            <v>16.739999999999998</v>
          </cell>
          <cell r="H84">
            <v>25.67</v>
          </cell>
          <cell r="I84">
            <v>47.71</v>
          </cell>
          <cell r="J84">
            <v>47.71</v>
          </cell>
          <cell r="K84">
            <v>10.58</v>
          </cell>
          <cell r="L84">
            <v>36.130000000000003</v>
          </cell>
          <cell r="M84">
            <v>111.16</v>
          </cell>
          <cell r="N84">
            <v>111.16</v>
          </cell>
          <cell r="O84">
            <v>2178.4699999999998</v>
          </cell>
          <cell r="P84">
            <v>45.13</v>
          </cell>
          <cell r="Q84">
            <v>45.13</v>
          </cell>
          <cell r="R84">
            <v>45.13</v>
          </cell>
          <cell r="S84">
            <v>29.57</v>
          </cell>
          <cell r="T84">
            <v>29.57</v>
          </cell>
          <cell r="U84">
            <v>29.57</v>
          </cell>
          <cell r="V84">
            <v>0</v>
          </cell>
          <cell r="W84">
            <v>0</v>
          </cell>
          <cell r="X84">
            <v>2</v>
          </cell>
          <cell r="Y84">
            <v>0</v>
          </cell>
          <cell r="Z84">
            <v>0</v>
          </cell>
          <cell r="AA84">
            <v>7.17</v>
          </cell>
          <cell r="AB84">
            <v>0</v>
          </cell>
          <cell r="AC84">
            <v>0</v>
          </cell>
          <cell r="AD84">
            <v>177.56</v>
          </cell>
          <cell r="AE84">
            <v>107.67</v>
          </cell>
          <cell r="AF84">
            <v>30.41667</v>
          </cell>
        </row>
        <row r="85">
          <cell r="B85" t="str">
            <v>NR03Y</v>
          </cell>
          <cell r="C85" t="str">
            <v>Nightsave Rural</v>
          </cell>
          <cell r="D85">
            <v>0</v>
          </cell>
          <cell r="E85">
            <v>3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B86" t="str">
            <v>NR04Y</v>
          </cell>
          <cell r="C86" t="str">
            <v>Nightsave Rural</v>
          </cell>
          <cell r="D86">
            <v>0</v>
          </cell>
          <cell r="E86">
            <v>4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B87" t="str">
            <v>NR11Y</v>
          </cell>
          <cell r="C87" t="str">
            <v>Nightsave Rural</v>
          </cell>
          <cell r="D87">
            <v>1</v>
          </cell>
          <cell r="E87">
            <v>1</v>
          </cell>
          <cell r="F87">
            <v>3.04</v>
          </cell>
          <cell r="G87">
            <v>16.739999999999998</v>
          </cell>
          <cell r="H87">
            <v>25.67</v>
          </cell>
          <cell r="I87">
            <v>47.71</v>
          </cell>
          <cell r="J87">
            <v>47.71</v>
          </cell>
          <cell r="K87">
            <v>10.58</v>
          </cell>
          <cell r="L87">
            <v>36.130000000000003</v>
          </cell>
          <cell r="M87">
            <v>111.16</v>
          </cell>
          <cell r="N87">
            <v>111.16</v>
          </cell>
          <cell r="O87">
            <v>2178.4699999999998</v>
          </cell>
          <cell r="P87">
            <v>46.98</v>
          </cell>
          <cell r="Q87">
            <v>46.98</v>
          </cell>
          <cell r="R87">
            <v>46.98</v>
          </cell>
          <cell r="S87">
            <v>30.79</v>
          </cell>
          <cell r="T87">
            <v>30.79</v>
          </cell>
          <cell r="U87">
            <v>30.79</v>
          </cell>
          <cell r="V87">
            <v>0</v>
          </cell>
          <cell r="W87">
            <v>0</v>
          </cell>
          <cell r="X87">
            <v>2</v>
          </cell>
          <cell r="Y87">
            <v>0</v>
          </cell>
          <cell r="Z87">
            <v>0</v>
          </cell>
          <cell r="AA87">
            <v>7.86</v>
          </cell>
          <cell r="AB87">
            <v>0</v>
          </cell>
          <cell r="AC87">
            <v>0</v>
          </cell>
          <cell r="AD87">
            <v>184.12</v>
          </cell>
          <cell r="AE87">
            <v>111.62</v>
          </cell>
          <cell r="AF87">
            <v>30.41667</v>
          </cell>
        </row>
        <row r="88">
          <cell r="B88" t="str">
            <v>NR12Y</v>
          </cell>
          <cell r="C88" t="str">
            <v>Nightsave Rural</v>
          </cell>
          <cell r="D88">
            <v>1</v>
          </cell>
          <cell r="E88">
            <v>2</v>
          </cell>
          <cell r="F88">
            <v>3.04</v>
          </cell>
          <cell r="G88">
            <v>16.739999999999998</v>
          </cell>
          <cell r="H88">
            <v>25.67</v>
          </cell>
          <cell r="I88">
            <v>47.71</v>
          </cell>
          <cell r="J88">
            <v>47.71</v>
          </cell>
          <cell r="K88">
            <v>10.58</v>
          </cell>
          <cell r="L88">
            <v>36.130000000000003</v>
          </cell>
          <cell r="M88">
            <v>111.16</v>
          </cell>
          <cell r="N88">
            <v>111.16</v>
          </cell>
          <cell r="O88">
            <v>2178.4699999999998</v>
          </cell>
          <cell r="P88">
            <v>45.55</v>
          </cell>
          <cell r="Q88">
            <v>45.55</v>
          </cell>
          <cell r="R88">
            <v>45.55</v>
          </cell>
          <cell r="S88">
            <v>29.88</v>
          </cell>
          <cell r="T88">
            <v>29.88</v>
          </cell>
          <cell r="U88">
            <v>29.88</v>
          </cell>
          <cell r="V88">
            <v>0</v>
          </cell>
          <cell r="W88">
            <v>0</v>
          </cell>
          <cell r="X88">
            <v>2</v>
          </cell>
          <cell r="Y88">
            <v>0</v>
          </cell>
          <cell r="Z88">
            <v>0</v>
          </cell>
          <cell r="AA88">
            <v>7.2</v>
          </cell>
          <cell r="AB88">
            <v>0</v>
          </cell>
          <cell r="AC88">
            <v>0</v>
          </cell>
          <cell r="AD88">
            <v>179.36</v>
          </cell>
          <cell r="AE88">
            <v>108.74</v>
          </cell>
          <cell r="AF88">
            <v>30.41667</v>
          </cell>
        </row>
        <row r="89">
          <cell r="B89" t="str">
            <v>NR13Y</v>
          </cell>
          <cell r="C89" t="str">
            <v>Nightsave Rural</v>
          </cell>
          <cell r="D89">
            <v>1</v>
          </cell>
          <cell r="E89">
            <v>3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B90" t="str">
            <v>NR14Y</v>
          </cell>
          <cell r="C90" t="str">
            <v>Nightsave Rural</v>
          </cell>
          <cell r="D90">
            <v>1</v>
          </cell>
          <cell r="E90">
            <v>4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B91" t="str">
            <v>NR21Y</v>
          </cell>
          <cell r="C91" t="str">
            <v>Nightsave Rural</v>
          </cell>
          <cell r="D91">
            <v>2</v>
          </cell>
          <cell r="E91">
            <v>1</v>
          </cell>
          <cell r="F91">
            <v>3.04</v>
          </cell>
          <cell r="G91">
            <v>16.739999999999998</v>
          </cell>
          <cell r="H91">
            <v>25.67</v>
          </cell>
          <cell r="I91">
            <v>47.71</v>
          </cell>
          <cell r="J91">
            <v>47.71</v>
          </cell>
          <cell r="K91">
            <v>10.58</v>
          </cell>
          <cell r="L91">
            <v>36.130000000000003</v>
          </cell>
          <cell r="M91">
            <v>111.16</v>
          </cell>
          <cell r="N91">
            <v>111.16</v>
          </cell>
          <cell r="O91">
            <v>2178.4699999999998</v>
          </cell>
          <cell r="P91">
            <v>47.47</v>
          </cell>
          <cell r="Q91">
            <v>47.47</v>
          </cell>
          <cell r="R91">
            <v>47.47</v>
          </cell>
          <cell r="S91">
            <v>31.08</v>
          </cell>
          <cell r="T91">
            <v>31.08</v>
          </cell>
          <cell r="U91">
            <v>31.08</v>
          </cell>
          <cell r="V91">
            <v>0</v>
          </cell>
          <cell r="W91">
            <v>0</v>
          </cell>
          <cell r="X91">
            <v>2</v>
          </cell>
          <cell r="Y91">
            <v>0</v>
          </cell>
          <cell r="Z91">
            <v>0</v>
          </cell>
          <cell r="AA91">
            <v>7.93</v>
          </cell>
          <cell r="AB91">
            <v>0</v>
          </cell>
          <cell r="AC91">
            <v>0</v>
          </cell>
          <cell r="AD91">
            <v>185.97</v>
          </cell>
          <cell r="AE91">
            <v>112.75</v>
          </cell>
          <cell r="AF91">
            <v>30.41667</v>
          </cell>
        </row>
        <row r="92">
          <cell r="B92" t="str">
            <v>NR22Y</v>
          </cell>
          <cell r="C92" t="str">
            <v>Nightsave Rural</v>
          </cell>
          <cell r="D92">
            <v>2</v>
          </cell>
          <cell r="E92">
            <v>2</v>
          </cell>
          <cell r="F92">
            <v>3.04</v>
          </cell>
          <cell r="G92">
            <v>16.739999999999998</v>
          </cell>
          <cell r="H92">
            <v>25.67</v>
          </cell>
          <cell r="I92">
            <v>47.71</v>
          </cell>
          <cell r="J92">
            <v>47.71</v>
          </cell>
          <cell r="K92">
            <v>10.58</v>
          </cell>
          <cell r="L92">
            <v>36.130000000000003</v>
          </cell>
          <cell r="M92">
            <v>111.16</v>
          </cell>
          <cell r="N92">
            <v>111.16</v>
          </cell>
          <cell r="O92">
            <v>2178.4699999999998</v>
          </cell>
          <cell r="P92">
            <v>46</v>
          </cell>
          <cell r="Q92">
            <v>46</v>
          </cell>
          <cell r="R92">
            <v>46</v>
          </cell>
          <cell r="S92">
            <v>30.13</v>
          </cell>
          <cell r="T92">
            <v>30.13</v>
          </cell>
          <cell r="U92">
            <v>30.13</v>
          </cell>
          <cell r="V92">
            <v>0</v>
          </cell>
          <cell r="W92">
            <v>0</v>
          </cell>
          <cell r="X92">
            <v>2</v>
          </cell>
          <cell r="Y92">
            <v>0</v>
          </cell>
          <cell r="Z92">
            <v>0</v>
          </cell>
          <cell r="AA92">
            <v>7.25</v>
          </cell>
          <cell r="AB92">
            <v>0</v>
          </cell>
          <cell r="AC92">
            <v>0</v>
          </cell>
          <cell r="AD92">
            <v>181.17</v>
          </cell>
          <cell r="AE92">
            <v>109.84</v>
          </cell>
          <cell r="AF92">
            <v>30.41667</v>
          </cell>
        </row>
        <row r="93">
          <cell r="B93" t="str">
            <v>NR23Y</v>
          </cell>
          <cell r="C93" t="str">
            <v>Nightsave Rural</v>
          </cell>
          <cell r="D93">
            <v>2</v>
          </cell>
          <cell r="E93">
            <v>3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B94" t="str">
            <v>NR24Y</v>
          </cell>
          <cell r="C94" t="str">
            <v>Nightsave Rural</v>
          </cell>
          <cell r="D94">
            <v>2</v>
          </cell>
          <cell r="E94">
            <v>4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B95" t="str">
            <v>NR31Y</v>
          </cell>
          <cell r="C95" t="str">
            <v>Nightsave Rural</v>
          </cell>
          <cell r="D95">
            <v>3</v>
          </cell>
          <cell r="E95">
            <v>1</v>
          </cell>
          <cell r="F95">
            <v>3.04</v>
          </cell>
          <cell r="G95">
            <v>16.739999999999998</v>
          </cell>
          <cell r="H95">
            <v>25.67</v>
          </cell>
          <cell r="I95">
            <v>47.71</v>
          </cell>
          <cell r="J95">
            <v>47.71</v>
          </cell>
          <cell r="K95">
            <v>10.58</v>
          </cell>
          <cell r="L95">
            <v>36.130000000000003</v>
          </cell>
          <cell r="M95">
            <v>111.16</v>
          </cell>
          <cell r="N95">
            <v>111.16</v>
          </cell>
          <cell r="O95">
            <v>2178.4699999999998</v>
          </cell>
          <cell r="P95">
            <v>47.91</v>
          </cell>
          <cell r="Q95">
            <v>47.91</v>
          </cell>
          <cell r="R95">
            <v>47.91</v>
          </cell>
          <cell r="S95">
            <v>31.36</v>
          </cell>
          <cell r="T95">
            <v>31.36</v>
          </cell>
          <cell r="U95">
            <v>31.36</v>
          </cell>
          <cell r="V95">
            <v>0</v>
          </cell>
          <cell r="W95">
            <v>0</v>
          </cell>
          <cell r="X95">
            <v>2</v>
          </cell>
          <cell r="Y95">
            <v>0</v>
          </cell>
          <cell r="Z95">
            <v>0</v>
          </cell>
          <cell r="AA95">
            <v>7.96</v>
          </cell>
          <cell r="AB95">
            <v>0</v>
          </cell>
          <cell r="AC95">
            <v>0</v>
          </cell>
          <cell r="AD95">
            <v>187.85</v>
          </cell>
          <cell r="AE95">
            <v>113.9</v>
          </cell>
          <cell r="AF95">
            <v>30.41667</v>
          </cell>
        </row>
        <row r="96">
          <cell r="B96" t="str">
            <v>NR32Y</v>
          </cell>
          <cell r="C96" t="str">
            <v>Nightsave Rural</v>
          </cell>
          <cell r="D96">
            <v>3</v>
          </cell>
          <cell r="E96">
            <v>2</v>
          </cell>
          <cell r="F96">
            <v>3.04</v>
          </cell>
          <cell r="G96">
            <v>16.739999999999998</v>
          </cell>
          <cell r="H96">
            <v>25.67</v>
          </cell>
          <cell r="I96">
            <v>47.71</v>
          </cell>
          <cell r="J96">
            <v>47.71</v>
          </cell>
          <cell r="K96">
            <v>10.58</v>
          </cell>
          <cell r="L96">
            <v>36.130000000000003</v>
          </cell>
          <cell r="M96">
            <v>111.16</v>
          </cell>
          <cell r="N96">
            <v>111.16</v>
          </cell>
          <cell r="O96">
            <v>2178.4699999999998</v>
          </cell>
          <cell r="P96">
            <v>46.44</v>
          </cell>
          <cell r="Q96">
            <v>46.44</v>
          </cell>
          <cell r="R96">
            <v>46.44</v>
          </cell>
          <cell r="S96">
            <v>30.41</v>
          </cell>
          <cell r="T96">
            <v>30.41</v>
          </cell>
          <cell r="U96">
            <v>30.41</v>
          </cell>
          <cell r="V96">
            <v>0</v>
          </cell>
          <cell r="W96">
            <v>0</v>
          </cell>
          <cell r="X96">
            <v>2</v>
          </cell>
          <cell r="Y96">
            <v>0</v>
          </cell>
          <cell r="Z96">
            <v>0</v>
          </cell>
          <cell r="AA96">
            <v>7.27</v>
          </cell>
          <cell r="AB96">
            <v>0</v>
          </cell>
          <cell r="AC96">
            <v>0</v>
          </cell>
          <cell r="AD96">
            <v>182.99</v>
          </cell>
          <cell r="AE96">
            <v>110.96</v>
          </cell>
          <cell r="AF96">
            <v>30.41667</v>
          </cell>
        </row>
        <row r="97">
          <cell r="B97" t="str">
            <v>NR33Y</v>
          </cell>
          <cell r="C97" t="str">
            <v>Nightsave Rural</v>
          </cell>
          <cell r="D97">
            <v>3</v>
          </cell>
          <cell r="E97">
            <v>3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B98" t="str">
            <v>NR34Y</v>
          </cell>
          <cell r="C98" t="str">
            <v>Nightsave Rural</v>
          </cell>
          <cell r="D98">
            <v>3</v>
          </cell>
          <cell r="E98">
            <v>4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B99" t="str">
            <v>Bus101Y</v>
          </cell>
          <cell r="C99" t="str">
            <v>Businessrate 1</v>
          </cell>
          <cell r="D99">
            <v>0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10.23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65.69</v>
          </cell>
          <cell r="Q99">
            <v>65.69</v>
          </cell>
          <cell r="R99">
            <v>65.69</v>
          </cell>
          <cell r="S99">
            <v>65.69</v>
          </cell>
          <cell r="T99">
            <v>65.69</v>
          </cell>
          <cell r="U99">
            <v>65.69</v>
          </cell>
          <cell r="V99">
            <v>0</v>
          </cell>
          <cell r="W99">
            <v>0</v>
          </cell>
          <cell r="X99">
            <v>2</v>
          </cell>
          <cell r="Y99">
            <v>0</v>
          </cell>
          <cell r="Z99">
            <v>0</v>
          </cell>
          <cell r="AA99">
            <v>11.87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30.41667</v>
          </cell>
        </row>
        <row r="100">
          <cell r="B100" t="str">
            <v>Bus201Y</v>
          </cell>
          <cell r="C100" t="str">
            <v>Businessrate 2</v>
          </cell>
          <cell r="D100">
            <v>0</v>
          </cell>
          <cell r="E100">
            <v>1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10.23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65.69</v>
          </cell>
          <cell r="Q100">
            <v>65.69</v>
          </cell>
          <cell r="R100">
            <v>65.69</v>
          </cell>
          <cell r="S100">
            <v>65.69</v>
          </cell>
          <cell r="T100">
            <v>65.69</v>
          </cell>
          <cell r="U100">
            <v>65.69</v>
          </cell>
          <cell r="V100">
            <v>0</v>
          </cell>
          <cell r="W100">
            <v>0</v>
          </cell>
          <cell r="X100">
            <v>2</v>
          </cell>
          <cell r="Y100">
            <v>0</v>
          </cell>
          <cell r="Z100">
            <v>0</v>
          </cell>
          <cell r="AA100">
            <v>20.010000000000002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30.41667</v>
          </cell>
        </row>
        <row r="101">
          <cell r="B101" t="str">
            <v>Bus301Y</v>
          </cell>
          <cell r="C101" t="str">
            <v>Businessrate 3</v>
          </cell>
          <cell r="D101">
            <v>0</v>
          </cell>
          <cell r="E101">
            <v>1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10.23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65.69</v>
          </cell>
          <cell r="Q101">
            <v>65.69</v>
          </cell>
          <cell r="R101">
            <v>65.69</v>
          </cell>
          <cell r="S101">
            <v>65.69</v>
          </cell>
          <cell r="T101">
            <v>65.69</v>
          </cell>
          <cell r="U101">
            <v>65.69</v>
          </cell>
          <cell r="V101">
            <v>0</v>
          </cell>
          <cell r="W101">
            <v>0</v>
          </cell>
          <cell r="X101">
            <v>2</v>
          </cell>
          <cell r="Y101">
            <v>0</v>
          </cell>
          <cell r="Z101">
            <v>0</v>
          </cell>
          <cell r="AA101">
            <v>34.57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30.41667</v>
          </cell>
        </row>
        <row r="102">
          <cell r="B102" t="str">
            <v>Bus401Y</v>
          </cell>
          <cell r="C102" t="str">
            <v>Businessrate 4</v>
          </cell>
          <cell r="D102">
            <v>0</v>
          </cell>
          <cell r="E102">
            <v>1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167.13</v>
          </cell>
          <cell r="Q102">
            <v>167.13</v>
          </cell>
          <cell r="R102">
            <v>167.13</v>
          </cell>
          <cell r="S102">
            <v>167.13</v>
          </cell>
          <cell r="T102">
            <v>167.13</v>
          </cell>
          <cell r="U102">
            <v>167.13</v>
          </cell>
          <cell r="V102">
            <v>0</v>
          </cell>
          <cell r="W102">
            <v>0</v>
          </cell>
          <cell r="X102">
            <v>2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30.41667</v>
          </cell>
        </row>
        <row r="103">
          <cell r="B103" t="str">
            <v>Lan101Y</v>
          </cell>
          <cell r="C103" t="str">
            <v>Landrate 1</v>
          </cell>
          <cell r="D103">
            <v>0</v>
          </cell>
          <cell r="E103">
            <v>1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13.62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75.959999999999994</v>
          </cell>
          <cell r="Q103">
            <v>75.959999999999994</v>
          </cell>
          <cell r="R103">
            <v>75.959999999999994</v>
          </cell>
          <cell r="S103">
            <v>75.959999999999994</v>
          </cell>
          <cell r="T103">
            <v>75.959999999999994</v>
          </cell>
          <cell r="U103">
            <v>75.959999999999994</v>
          </cell>
          <cell r="V103">
            <v>0</v>
          </cell>
          <cell r="W103">
            <v>0</v>
          </cell>
          <cell r="X103">
            <v>2</v>
          </cell>
          <cell r="Y103">
            <v>0</v>
          </cell>
          <cell r="Z103">
            <v>0</v>
          </cell>
          <cell r="AA103">
            <v>16.61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30.41667</v>
          </cell>
        </row>
        <row r="104">
          <cell r="B104" t="str">
            <v>Lan201Y</v>
          </cell>
          <cell r="C104" t="str">
            <v>Landrate 2</v>
          </cell>
          <cell r="D104">
            <v>0</v>
          </cell>
          <cell r="E104">
            <v>1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13.62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75.959999999999994</v>
          </cell>
          <cell r="Q104">
            <v>75.959999999999994</v>
          </cell>
          <cell r="R104">
            <v>75.959999999999994</v>
          </cell>
          <cell r="S104">
            <v>75.959999999999994</v>
          </cell>
          <cell r="T104">
            <v>75.959999999999994</v>
          </cell>
          <cell r="U104">
            <v>75.959999999999994</v>
          </cell>
          <cell r="V104">
            <v>0</v>
          </cell>
          <cell r="W104">
            <v>0</v>
          </cell>
          <cell r="X104">
            <v>2</v>
          </cell>
          <cell r="Y104">
            <v>0</v>
          </cell>
          <cell r="Z104">
            <v>0</v>
          </cell>
          <cell r="AA104">
            <v>25.56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30.41667</v>
          </cell>
        </row>
        <row r="105">
          <cell r="B105" t="str">
            <v>Lan301Y</v>
          </cell>
          <cell r="C105" t="str">
            <v>Landrate 3</v>
          </cell>
          <cell r="D105">
            <v>0</v>
          </cell>
          <cell r="E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13.62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75.959999999999994</v>
          </cell>
          <cell r="Q105">
            <v>75.959999999999994</v>
          </cell>
          <cell r="R105">
            <v>75.959999999999994</v>
          </cell>
          <cell r="S105">
            <v>75.959999999999994</v>
          </cell>
          <cell r="T105">
            <v>75.959999999999994</v>
          </cell>
          <cell r="U105">
            <v>75.959999999999994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40.86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30.41667</v>
          </cell>
        </row>
        <row r="106">
          <cell r="B106" t="str">
            <v>Lan401Y</v>
          </cell>
          <cell r="C106" t="str">
            <v>Landrate 4</v>
          </cell>
          <cell r="D106">
            <v>0</v>
          </cell>
          <cell r="E106">
            <v>1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149.19</v>
          </cell>
          <cell r="Q106">
            <v>149.19</v>
          </cell>
          <cell r="R106">
            <v>149.19</v>
          </cell>
          <cell r="S106">
            <v>149.19</v>
          </cell>
          <cell r="T106">
            <v>149.19</v>
          </cell>
          <cell r="U106">
            <v>149.19</v>
          </cell>
          <cell r="V106">
            <v>0</v>
          </cell>
          <cell r="W106">
            <v>0</v>
          </cell>
          <cell r="X106">
            <v>2</v>
          </cell>
          <cell r="Y106">
            <v>0</v>
          </cell>
          <cell r="Z106">
            <v>0</v>
          </cell>
          <cell r="AA106">
            <v>13.24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30.41667</v>
          </cell>
        </row>
        <row r="107">
          <cell r="B107" t="str">
            <v>LanDx01Y</v>
          </cell>
          <cell r="C107" t="str">
            <v>Landrate Dx</v>
          </cell>
          <cell r="D107">
            <v>0</v>
          </cell>
          <cell r="E107">
            <v>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29.43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30.41667</v>
          </cell>
        </row>
        <row r="108">
          <cell r="B108" t="str">
            <v>LanLT01Y</v>
          </cell>
          <cell r="C108" t="str">
            <v>Landlight</v>
          </cell>
          <cell r="D108">
            <v>0</v>
          </cell>
          <cell r="E108">
            <v>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30.41667</v>
          </cell>
        </row>
        <row r="109">
          <cell r="B109" t="str">
            <v>PLall01Y</v>
          </cell>
          <cell r="C109" t="str">
            <v>Public lighting All Night</v>
          </cell>
          <cell r="D109">
            <v>0</v>
          </cell>
          <cell r="E109">
            <v>1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47.71</v>
          </cell>
          <cell r="Q109">
            <v>47.71</v>
          </cell>
          <cell r="R109">
            <v>47.71</v>
          </cell>
          <cell r="S109">
            <v>47.71</v>
          </cell>
          <cell r="T109">
            <v>47.71</v>
          </cell>
          <cell r="U109">
            <v>47.71</v>
          </cell>
          <cell r="V109">
            <v>0</v>
          </cell>
          <cell r="W109">
            <v>0</v>
          </cell>
          <cell r="X109">
            <v>2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30.41667</v>
          </cell>
        </row>
        <row r="110">
          <cell r="B110" t="str">
            <v>PL2401Y</v>
          </cell>
          <cell r="C110" t="str">
            <v>Public lighting 24 hours</v>
          </cell>
          <cell r="D110">
            <v>0</v>
          </cell>
          <cell r="E110">
            <v>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63.32</v>
          </cell>
          <cell r="Q110">
            <v>63.32</v>
          </cell>
          <cell r="R110">
            <v>63.32</v>
          </cell>
          <cell r="S110">
            <v>63.32</v>
          </cell>
          <cell r="T110">
            <v>63.32</v>
          </cell>
          <cell r="U110">
            <v>63.32</v>
          </cell>
          <cell r="V110">
            <v>0</v>
          </cell>
          <cell r="W110">
            <v>0</v>
          </cell>
          <cell r="X110">
            <v>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30.41667</v>
          </cell>
        </row>
        <row r="111">
          <cell r="B111" t="str">
            <v>PLurb01Y</v>
          </cell>
          <cell r="C111" t="str">
            <v>Public lighting Urban fixed</v>
          </cell>
          <cell r="D111">
            <v>0</v>
          </cell>
          <cell r="E111">
            <v>1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3.27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30.41667</v>
          </cell>
        </row>
        <row r="112">
          <cell r="B112" t="str">
            <v>HP101Y</v>
          </cell>
          <cell r="C112" t="str">
            <v>Homepower 1</v>
          </cell>
          <cell r="D112">
            <v>0</v>
          </cell>
          <cell r="E112">
            <v>1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82.74</v>
          </cell>
          <cell r="Q112">
            <v>82.74</v>
          </cell>
          <cell r="R112">
            <v>82.74</v>
          </cell>
          <cell r="S112">
            <v>82.74</v>
          </cell>
          <cell r="T112">
            <v>82.74</v>
          </cell>
          <cell r="U112">
            <v>82.74</v>
          </cell>
          <cell r="V112">
            <v>0</v>
          </cell>
          <cell r="W112">
            <v>0</v>
          </cell>
          <cell r="X112">
            <v>2</v>
          </cell>
          <cell r="Y112">
            <v>0</v>
          </cell>
          <cell r="Z112">
            <v>0</v>
          </cell>
          <cell r="AA112">
            <v>4.99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30.41667</v>
          </cell>
        </row>
        <row r="113">
          <cell r="B113" t="str">
            <v>HP201Y</v>
          </cell>
          <cell r="C113" t="str">
            <v>Homepower 2</v>
          </cell>
          <cell r="D113">
            <v>0</v>
          </cell>
          <cell r="E113">
            <v>1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4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82.74</v>
          </cell>
          <cell r="Q113">
            <v>82.74</v>
          </cell>
          <cell r="R113">
            <v>82.74</v>
          </cell>
          <cell r="S113">
            <v>82.74</v>
          </cell>
          <cell r="T113">
            <v>82.74</v>
          </cell>
          <cell r="U113">
            <v>82.74</v>
          </cell>
          <cell r="V113">
            <v>0</v>
          </cell>
          <cell r="W113">
            <v>0</v>
          </cell>
          <cell r="X113">
            <v>2</v>
          </cell>
          <cell r="Y113">
            <v>0</v>
          </cell>
          <cell r="Z113">
            <v>0</v>
          </cell>
          <cell r="AA113">
            <v>10.8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30.41667</v>
          </cell>
        </row>
        <row r="114">
          <cell r="B114" t="str">
            <v>HP301Y</v>
          </cell>
          <cell r="C114" t="str">
            <v>Homepower 3</v>
          </cell>
          <cell r="D114">
            <v>0</v>
          </cell>
          <cell r="E114">
            <v>1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4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82.74</v>
          </cell>
          <cell r="Q114">
            <v>82.74</v>
          </cell>
          <cell r="R114">
            <v>82.74</v>
          </cell>
          <cell r="S114">
            <v>82.74</v>
          </cell>
          <cell r="T114">
            <v>82.74</v>
          </cell>
          <cell r="U114">
            <v>82.74</v>
          </cell>
          <cell r="V114">
            <v>0</v>
          </cell>
          <cell r="W114">
            <v>0</v>
          </cell>
          <cell r="X114">
            <v>2</v>
          </cell>
          <cell r="Y114">
            <v>0</v>
          </cell>
          <cell r="Z114">
            <v>0</v>
          </cell>
          <cell r="AA114">
            <v>21.69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30.41667</v>
          </cell>
        </row>
        <row r="115">
          <cell r="B115" t="str">
            <v>HP401Y</v>
          </cell>
          <cell r="C115" t="str">
            <v>Homepower 4</v>
          </cell>
          <cell r="D115">
            <v>0</v>
          </cell>
          <cell r="E115">
            <v>1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4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82.74</v>
          </cell>
          <cell r="Q115">
            <v>82.74</v>
          </cell>
          <cell r="R115">
            <v>82.74</v>
          </cell>
          <cell r="S115">
            <v>82.74</v>
          </cell>
          <cell r="T115">
            <v>82.74</v>
          </cell>
          <cell r="U115">
            <v>82.74</v>
          </cell>
          <cell r="V115">
            <v>0</v>
          </cell>
          <cell r="W115">
            <v>0</v>
          </cell>
          <cell r="X115">
            <v>2</v>
          </cell>
          <cell r="Y115">
            <v>0</v>
          </cell>
          <cell r="Z115">
            <v>0</v>
          </cell>
          <cell r="AA115">
            <v>2.56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30.41667</v>
          </cell>
        </row>
        <row r="116">
          <cell r="B116" t="str">
            <v>HPB01Y</v>
          </cell>
          <cell r="C116" t="str">
            <v>Homepower Bulk &lt; 500V</v>
          </cell>
          <cell r="D116">
            <v>0</v>
          </cell>
          <cell r="E116">
            <v>1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9.67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82.74</v>
          </cell>
          <cell r="Q116">
            <v>82.74</v>
          </cell>
          <cell r="R116">
            <v>82.74</v>
          </cell>
          <cell r="S116">
            <v>82.74</v>
          </cell>
          <cell r="T116">
            <v>82.74</v>
          </cell>
          <cell r="U116">
            <v>82.74</v>
          </cell>
          <cell r="V116">
            <v>0</v>
          </cell>
          <cell r="W116">
            <v>0</v>
          </cell>
          <cell r="X116">
            <v>2</v>
          </cell>
          <cell r="Y116">
            <v>0</v>
          </cell>
          <cell r="Z116">
            <v>0</v>
          </cell>
          <cell r="AA116">
            <v>1.91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30.41667</v>
          </cell>
        </row>
        <row r="117">
          <cell r="B117" t="str">
            <v>HPB02Y</v>
          </cell>
          <cell r="C117" t="str">
            <v>Homepower Bulk ≥ 500V</v>
          </cell>
          <cell r="D117">
            <v>0</v>
          </cell>
          <cell r="E117">
            <v>2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9.67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80.069999999999993</v>
          </cell>
          <cell r="Q117">
            <v>80.069999999999993</v>
          </cell>
          <cell r="R117">
            <v>80.069999999999993</v>
          </cell>
          <cell r="S117">
            <v>80.069999999999993</v>
          </cell>
          <cell r="T117">
            <v>80.069999999999993</v>
          </cell>
          <cell r="U117">
            <v>80.069999999999993</v>
          </cell>
          <cell r="V117">
            <v>0</v>
          </cell>
          <cell r="W117">
            <v>0</v>
          </cell>
          <cell r="X117">
            <v>2</v>
          </cell>
          <cell r="Y117">
            <v>0</v>
          </cell>
          <cell r="Z117">
            <v>0</v>
          </cell>
          <cell r="AA117">
            <v>1.74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30.41667</v>
          </cell>
        </row>
        <row r="118">
          <cell r="B118" t="str">
            <v>HL11001Y</v>
          </cell>
          <cell r="C118" t="str">
            <v>Homelight 1 10A</v>
          </cell>
          <cell r="D118">
            <v>0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127.71</v>
          </cell>
          <cell r="Q118">
            <v>127.71</v>
          </cell>
          <cell r="R118">
            <v>127.71</v>
          </cell>
          <cell r="S118">
            <v>127.71</v>
          </cell>
          <cell r="T118">
            <v>127.71</v>
          </cell>
          <cell r="U118">
            <v>127.71</v>
          </cell>
          <cell r="V118">
            <v>0</v>
          </cell>
          <cell r="W118">
            <v>0</v>
          </cell>
          <cell r="X118">
            <v>2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30.41667</v>
          </cell>
        </row>
        <row r="119">
          <cell r="B119" t="str">
            <v>HL12001Y</v>
          </cell>
          <cell r="C119" t="str">
            <v>Homelight 1 20A</v>
          </cell>
          <cell r="D119">
            <v>0</v>
          </cell>
          <cell r="E119">
            <v>1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127.71</v>
          </cell>
          <cell r="Q119">
            <v>127.71</v>
          </cell>
          <cell r="R119">
            <v>127.71</v>
          </cell>
          <cell r="S119">
            <v>127.71</v>
          </cell>
          <cell r="T119">
            <v>127.71</v>
          </cell>
          <cell r="U119">
            <v>127.71</v>
          </cell>
          <cell r="V119">
            <v>0</v>
          </cell>
          <cell r="W119">
            <v>0</v>
          </cell>
          <cell r="X119">
            <v>2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30.41667</v>
          </cell>
        </row>
        <row r="120">
          <cell r="B120" t="str">
            <v>HL16001Y</v>
          </cell>
          <cell r="C120" t="str">
            <v>Homelight 1 60A</v>
          </cell>
          <cell r="D120">
            <v>0</v>
          </cell>
          <cell r="E120">
            <v>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143.65</v>
          </cell>
          <cell r="Q120">
            <v>143.65</v>
          </cell>
          <cell r="R120">
            <v>143.65</v>
          </cell>
          <cell r="S120">
            <v>143.65</v>
          </cell>
          <cell r="T120">
            <v>143.65</v>
          </cell>
          <cell r="U120">
            <v>143.65</v>
          </cell>
          <cell r="V120">
            <v>0</v>
          </cell>
          <cell r="W120">
            <v>0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30.41667</v>
          </cell>
        </row>
        <row r="121">
          <cell r="B121" t="str">
            <v>HL22001Y</v>
          </cell>
          <cell r="C121" t="str">
            <v>Homelight 2 20A</v>
          </cell>
          <cell r="D121">
            <v>0</v>
          </cell>
          <cell r="E121">
            <v>1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110.9</v>
          </cell>
          <cell r="Q121">
            <v>110.9</v>
          </cell>
          <cell r="R121">
            <v>110.9</v>
          </cell>
          <cell r="S121">
            <v>110.9</v>
          </cell>
          <cell r="T121">
            <v>110.9</v>
          </cell>
          <cell r="U121">
            <v>110.9</v>
          </cell>
          <cell r="V121">
            <v>0</v>
          </cell>
          <cell r="W121">
            <v>0</v>
          </cell>
          <cell r="X121">
            <v>2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30.41667</v>
          </cell>
        </row>
        <row r="122">
          <cell r="B122" t="str">
            <v>HL26001Y</v>
          </cell>
          <cell r="C122" t="str">
            <v>Homelight 2 60A</v>
          </cell>
          <cell r="D122">
            <v>0</v>
          </cell>
          <cell r="E122">
            <v>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126.86</v>
          </cell>
          <cell r="Q122">
            <v>126.86</v>
          </cell>
          <cell r="R122">
            <v>126.86</v>
          </cell>
          <cell r="S122">
            <v>126.86</v>
          </cell>
          <cell r="T122">
            <v>126.86</v>
          </cell>
          <cell r="U122">
            <v>126.86</v>
          </cell>
          <cell r="V122">
            <v>0</v>
          </cell>
          <cell r="W122">
            <v>0</v>
          </cell>
          <cell r="X122">
            <v>2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30.41667</v>
          </cell>
        </row>
      </sheetData>
      <sheetData sheetId="3" refreshError="1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Summary"/>
      <sheetName val="Supply Network Charges"/>
      <sheetName val="Loss Factors"/>
    </sheetNames>
    <sheetDataSet>
      <sheetData sheetId="0" refreshError="1">
        <row r="4">
          <cell r="C4" t="str">
            <v>Megaflex</v>
          </cell>
          <cell r="D4">
            <v>19753650445.841404</v>
          </cell>
          <cell r="E4">
            <v>18174472132.668133</v>
          </cell>
          <cell r="F4">
            <v>-1579178313.1732712</v>
          </cell>
          <cell r="G4">
            <v>-7.9943619408620464E-2</v>
          </cell>
          <cell r="H4">
            <v>19738131801.903019</v>
          </cell>
          <cell r="I4">
            <v>-15518643.93838501</v>
          </cell>
          <cell r="J4">
            <v>-7.8560891724456126E-4</v>
          </cell>
        </row>
        <row r="5">
          <cell r="C5" t="str">
            <v>Nightsave ≥ 1MVA</v>
          </cell>
          <cell r="D5">
            <v>3188599881.8837543</v>
          </cell>
          <cell r="E5">
            <v>2790484100.4051781</v>
          </cell>
          <cell r="F5">
            <v>-398115781.47857618</v>
          </cell>
          <cell r="G5">
            <v>-0.12485598576996064</v>
          </cell>
          <cell r="H5">
            <v>3187341501.6090779</v>
          </cell>
          <cell r="I5">
            <v>-1258380.2746763229</v>
          </cell>
          <cell r="J5">
            <v>-3.9464979028127532E-4</v>
          </cell>
        </row>
        <row r="6">
          <cell r="C6" t="str">
            <v>Miniflex</v>
          </cell>
          <cell r="D6">
            <v>413440653.59477633</v>
          </cell>
          <cell r="E6">
            <v>385525551.33911967</v>
          </cell>
          <cell r="F6">
            <v>-27915102.25565666</v>
          </cell>
          <cell r="G6">
            <v>-6.7519006689209043E-2</v>
          </cell>
          <cell r="H6">
            <v>413039297.87587023</v>
          </cell>
          <cell r="I6">
            <v>-401355.71890610456</v>
          </cell>
          <cell r="J6">
            <v>-9.7076984427245871E-4</v>
          </cell>
        </row>
        <row r="7">
          <cell r="C7" t="str">
            <v>Nightsave &lt; 1MVA</v>
          </cell>
          <cell r="D7">
            <v>256340489.57381555</v>
          </cell>
          <cell r="E7">
            <v>217218039.96029496</v>
          </cell>
          <cell r="F7">
            <v>-39122449.613520592</v>
          </cell>
          <cell r="G7">
            <v>-0.15261907971918315</v>
          </cell>
          <cell r="H7">
            <v>256138742.17378077</v>
          </cell>
          <cell r="I7">
            <v>-201747.40003478527</v>
          </cell>
          <cell r="J7">
            <v>-7.870290033782989E-4</v>
          </cell>
        </row>
        <row r="8">
          <cell r="C8" t="str">
            <v>Transflex 1</v>
          </cell>
          <cell r="D8">
            <v>505025800.61877757</v>
          </cell>
          <cell r="E8">
            <v>451766695.24903762</v>
          </cell>
          <cell r="F8">
            <v>-53259105.36973995</v>
          </cell>
          <cell r="G8">
            <v>-0.10545818709555985</v>
          </cell>
          <cell r="H8">
            <v>504773242.73379165</v>
          </cell>
          <cell r="I8">
            <v>-252557.88498592377</v>
          </cell>
          <cell r="J8">
            <v>-5.0008907401657477E-4</v>
          </cell>
        </row>
        <row r="9">
          <cell r="C9" t="str">
            <v>Transflex 2</v>
          </cell>
          <cell r="D9">
            <v>131291281.02400617</v>
          </cell>
          <cell r="E9">
            <v>129068555.8623237</v>
          </cell>
          <cell r="F9">
            <v>-2222725.1616824716</v>
          </cell>
          <cell r="G9">
            <v>-1.6929724078753209E-2</v>
          </cell>
          <cell r="H9">
            <v>131171263.55516496</v>
          </cell>
          <cell r="I9">
            <v>-120017.46884121001</v>
          </cell>
          <cell r="J9">
            <v>-9.1413129573520737E-4</v>
          </cell>
        </row>
        <row r="10">
          <cell r="C10" t="str">
            <v>Nightsave Rural</v>
          </cell>
          <cell r="D10">
            <v>1304693284.8500097</v>
          </cell>
          <cell r="E10">
            <v>1661335043.4572251</v>
          </cell>
          <cell r="F10">
            <v>356641758.6072154</v>
          </cell>
          <cell r="G10">
            <v>0.27335295026694012</v>
          </cell>
          <cell r="H10">
            <v>1303339405.5664294</v>
          </cell>
          <cell r="I10">
            <v>-1353879.2835803032</v>
          </cell>
          <cell r="J10">
            <v>-1.0376992809738789E-3</v>
          </cell>
        </row>
        <row r="11">
          <cell r="C11" t="str">
            <v>Ruraflex</v>
          </cell>
          <cell r="D11">
            <v>572280021.15208077</v>
          </cell>
          <cell r="E11">
            <v>912898251.19468212</v>
          </cell>
          <cell r="F11">
            <v>340618230.04260135</v>
          </cell>
          <cell r="G11">
            <v>0.59519503993322809</v>
          </cell>
          <cell r="H11">
            <v>571756153.45582497</v>
          </cell>
          <cell r="I11">
            <v>-523867.69625580311</v>
          </cell>
          <cell r="J11">
            <v>-9.1540448188490522E-4</v>
          </cell>
        </row>
        <row r="12">
          <cell r="C12" t="str">
            <v>Total LPU</v>
          </cell>
          <cell r="D12">
            <v>26125321858.538624</v>
          </cell>
          <cell r="E12">
            <v>24722768370.135998</v>
          </cell>
          <cell r="F12">
            <v>-1402553488.4026303</v>
          </cell>
          <cell r="G12">
            <v>-5.3685596525741147E-2</v>
          </cell>
          <cell r="H12">
            <v>26105691408.872959</v>
          </cell>
          <cell r="I12">
            <v>-19630449.665664673</v>
          </cell>
          <cell r="J12">
            <v>-7.5139551474076062E-4</v>
          </cell>
        </row>
        <row r="13">
          <cell r="C13" t="str">
            <v>Businessrate 1</v>
          </cell>
          <cell r="D13">
            <v>132833864.26338473</v>
          </cell>
          <cell r="E13">
            <v>104206374.48106852</v>
          </cell>
          <cell r="F13">
            <v>-28627489.782316208</v>
          </cell>
          <cell r="G13">
            <v>-0.21551349078841256</v>
          </cell>
          <cell r="H13">
            <v>125157028.83110586</v>
          </cell>
          <cell r="I13">
            <v>-7676835.4322788715</v>
          </cell>
          <cell r="J13">
            <v>-5.7792758456963515E-2</v>
          </cell>
        </row>
        <row r="14">
          <cell r="C14" t="str">
            <v>Businessrate 2</v>
          </cell>
          <cell r="D14">
            <v>56405692.116094425</v>
          </cell>
          <cell r="E14">
            <v>45179619.806599073</v>
          </cell>
          <cell r="F14">
            <v>-11226072.309495352</v>
          </cell>
          <cell r="G14">
            <v>-0.19902374899309461</v>
          </cell>
          <cell r="H14">
            <v>55382626.344439283</v>
          </cell>
          <cell r="I14">
            <v>-1023065.7716551423</v>
          </cell>
          <cell r="J14">
            <v>-1.8137633513111834E-2</v>
          </cell>
        </row>
        <row r="15">
          <cell r="C15" t="str">
            <v>Businessrate 3</v>
          </cell>
          <cell r="D15">
            <v>74612675.529676691</v>
          </cell>
          <cell r="E15">
            <v>65802974.239606686</v>
          </cell>
          <cell r="F15">
            <v>-8809701.2900700048</v>
          </cell>
          <cell r="G15">
            <v>-0.1180724485153465</v>
          </cell>
          <cell r="H15">
            <v>82548279.039770022</v>
          </cell>
          <cell r="I15">
            <v>7935603.5100933313</v>
          </cell>
          <cell r="J15">
            <v>0.10635731065476936</v>
          </cell>
        </row>
        <row r="16">
          <cell r="C16" t="str">
            <v>Businessrate 4</v>
          </cell>
          <cell r="D16">
            <v>388737.56814474001</v>
          </cell>
          <cell r="E16">
            <v>930816.97641843068</v>
          </cell>
          <cell r="F16">
            <v>542079.40827369061</v>
          </cell>
          <cell r="G16">
            <v>1.3944610778443114</v>
          </cell>
          <cell r="H16">
            <v>388737.56814474001</v>
          </cell>
          <cell r="I16">
            <v>0</v>
          </cell>
          <cell r="J16">
            <v>0</v>
          </cell>
        </row>
        <row r="17">
          <cell r="C17" t="str">
            <v>Total Businessrate</v>
          </cell>
          <cell r="D17">
            <v>264240969.47730058</v>
          </cell>
          <cell r="E17">
            <v>216119785.50369272</v>
          </cell>
          <cell r="F17">
            <v>-48121183.973607868</v>
          </cell>
          <cell r="G17">
            <v>-0.18211098781841883</v>
          </cell>
          <cell r="H17">
            <v>263476671.7834599</v>
          </cell>
          <cell r="I17">
            <v>-764297.69384068251</v>
          </cell>
          <cell r="J17">
            <v>-2.8924269213534614E-3</v>
          </cell>
        </row>
        <row r="18">
          <cell r="C18" t="str">
            <v>Homepower 1</v>
          </cell>
          <cell r="D18">
            <v>511092891.24552166</v>
          </cell>
          <cell r="E18">
            <v>542968498.09185147</v>
          </cell>
          <cell r="F18">
            <v>31875606.846329808</v>
          </cell>
          <cell r="G18">
            <v>6.2367540993672761E-2</v>
          </cell>
          <cell r="H18">
            <v>494823622.04185152</v>
          </cell>
          <cell r="I18">
            <v>-16269269.203670144</v>
          </cell>
          <cell r="J18">
            <v>-3.1832313621154677E-2</v>
          </cell>
        </row>
        <row r="19">
          <cell r="C19" t="str">
            <v>Homepower 2</v>
          </cell>
          <cell r="D19">
            <v>16686648.335983742</v>
          </cell>
          <cell r="E19">
            <v>17974876.629568409</v>
          </cell>
          <cell r="F19">
            <v>1288228.2935846671</v>
          </cell>
          <cell r="G19">
            <v>7.7201141154672817E-2</v>
          </cell>
          <cell r="H19">
            <v>16229950.329568408</v>
          </cell>
          <cell r="I19">
            <v>-456698.0064153336</v>
          </cell>
          <cell r="J19">
            <v>-2.7369067605415531E-2</v>
          </cell>
        </row>
        <row r="20">
          <cell r="C20" t="str">
            <v>Homepower 3</v>
          </cell>
          <cell r="D20">
            <v>18537450.014864702</v>
          </cell>
          <cell r="E20">
            <v>12818238.303540688</v>
          </cell>
          <cell r="F20">
            <v>-5719211.7113240138</v>
          </cell>
          <cell r="G20">
            <v>-0.30852203009248447</v>
          </cell>
          <cell r="H20">
            <v>12449551.803540688</v>
          </cell>
          <cell r="I20">
            <v>-6087898.2113240138</v>
          </cell>
          <cell r="J20">
            <v>-0.32841076881891984</v>
          </cell>
        </row>
        <row r="21">
          <cell r="C21" t="str">
            <v>Homepower 4</v>
          </cell>
          <cell r="D21">
            <v>204296446.32025802</v>
          </cell>
          <cell r="E21">
            <v>196114514.01927161</v>
          </cell>
          <cell r="F21">
            <v>-8181932.3009864092</v>
          </cell>
          <cell r="G21">
            <v>-4.0049312889957445E-2</v>
          </cell>
          <cell r="H21">
            <v>182390473.86927158</v>
          </cell>
          <cell r="I21">
            <v>-21905972.450986445</v>
          </cell>
          <cell r="J21">
            <v>-0.10722639989853926</v>
          </cell>
        </row>
        <row r="22">
          <cell r="C22" t="str">
            <v>Homepower Bulk</v>
          </cell>
          <cell r="D22">
            <v>14963508.004182726</v>
          </cell>
          <cell r="E22">
            <v>27310574.967542693</v>
          </cell>
          <cell r="F22">
            <v>12347066.963359967</v>
          </cell>
          <cell r="G22">
            <v>0.82514521059557766</v>
          </cell>
          <cell r="H22">
            <v>23231517.467542693</v>
          </cell>
          <cell r="I22">
            <v>8268009.4633599669</v>
          </cell>
          <cell r="J22">
            <v>0.55254486187656149</v>
          </cell>
        </row>
        <row r="23">
          <cell r="C23" t="str">
            <v>Total Homepower</v>
          </cell>
          <cell r="D23">
            <v>765576943.92081082</v>
          </cell>
          <cell r="E23">
            <v>797186702.0117749</v>
          </cell>
          <cell r="F23">
            <v>31609758.090964079</v>
          </cell>
          <cell r="G23">
            <v>4.1288806229036211E-2</v>
          </cell>
          <cell r="H23">
            <v>729125115.51177478</v>
          </cell>
          <cell r="I23">
            <v>-36451828.40903604</v>
          </cell>
          <cell r="J23">
            <v>-4.7613539956352861E-2</v>
          </cell>
        </row>
        <row r="24">
          <cell r="C24" t="str">
            <v>Homelight</v>
          </cell>
          <cell r="D24">
            <v>1778993757.8000128</v>
          </cell>
          <cell r="E24">
            <v>2477429778.1249504</v>
          </cell>
          <cell r="F24">
            <v>698436020.32493758</v>
          </cell>
          <cell r="G24">
            <v>0.39260172626387196</v>
          </cell>
          <cell r="H24">
            <v>1777238893.4273369</v>
          </cell>
          <cell r="I24">
            <v>-1754864.3726758957</v>
          </cell>
          <cell r="J24">
            <v>-9.8643649815052933E-4</v>
          </cell>
        </row>
        <row r="25">
          <cell r="C25" t="str">
            <v>Homelight T</v>
          </cell>
          <cell r="D25">
            <v>319729337.12900877</v>
          </cell>
          <cell r="E25">
            <v>414213415.88289618</v>
          </cell>
          <cell r="F25">
            <v>94484078.753887415</v>
          </cell>
          <cell r="G25">
            <v>0.29551269709030076</v>
          </cell>
          <cell r="H25">
            <v>318639734.71925128</v>
          </cell>
          <cell r="I25">
            <v>-1089602.4097574949</v>
          </cell>
          <cell r="J25">
            <v>-3.4078899970253502E-3</v>
          </cell>
        </row>
        <row r="26">
          <cell r="C26" t="str">
            <v>Public Lighting</v>
          </cell>
          <cell r="D26">
            <v>30689585.16316361</v>
          </cell>
          <cell r="E26">
            <v>42361218.78898371</v>
          </cell>
          <cell r="F26">
            <v>11671633.6258201</v>
          </cell>
          <cell r="G26">
            <v>0.38031252503958379</v>
          </cell>
          <cell r="H26">
            <v>42361218.78898371</v>
          </cell>
          <cell r="I26">
            <v>11671633.6258201</v>
          </cell>
          <cell r="J26">
            <v>0.38031252503958379</v>
          </cell>
        </row>
        <row r="27">
          <cell r="C27" t="str">
            <v>Public Lighting T</v>
          </cell>
          <cell r="D27">
            <v>1830146.4999999998</v>
          </cell>
          <cell r="E27">
            <v>3800102.0495112203</v>
          </cell>
          <cell r="F27">
            <v>1969955.5495112205</v>
          </cell>
          <cell r="G27">
            <v>1.076392272154836</v>
          </cell>
          <cell r="H27">
            <v>3800102.0495112203</v>
          </cell>
          <cell r="I27">
            <v>1969955.5495112205</v>
          </cell>
          <cell r="J27">
            <v>1.076392272154836</v>
          </cell>
        </row>
        <row r="28">
          <cell r="C28" t="str">
            <v>Landrate 1</v>
          </cell>
          <cell r="D28">
            <v>653766323.88990569</v>
          </cell>
          <cell r="E28">
            <v>804795248.47348857</v>
          </cell>
          <cell r="F28">
            <v>151028924.58358288</v>
          </cell>
          <cell r="G28">
            <v>0.23101361918576913</v>
          </cell>
          <cell r="H28">
            <v>623536011.22348857</v>
          </cell>
          <cell r="I28">
            <v>-30230312.666417122</v>
          </cell>
          <cell r="J28">
            <v>-4.6240241446740396E-2</v>
          </cell>
        </row>
        <row r="29">
          <cell r="C29" t="str">
            <v>Landrate 2</v>
          </cell>
          <cell r="D29">
            <v>446271121.26671731</v>
          </cell>
          <cell r="E29">
            <v>615625469.70133221</v>
          </cell>
          <cell r="F29">
            <v>169354348.4346149</v>
          </cell>
          <cell r="G29">
            <v>0.379487581347212</v>
          </cell>
          <cell r="H29">
            <v>459598467.10133219</v>
          </cell>
          <cell r="I29">
            <v>13327345.834614873</v>
          </cell>
          <cell r="J29">
            <v>2.9863787279772656E-2</v>
          </cell>
        </row>
        <row r="30">
          <cell r="C30" t="str">
            <v>Landrate 3</v>
          </cell>
          <cell r="D30">
            <v>508255523.86834651</v>
          </cell>
          <cell r="E30">
            <v>758829515.12368202</v>
          </cell>
          <cell r="F30">
            <v>250573991.25533551</v>
          </cell>
          <cell r="G30">
            <v>0.49300790544923173</v>
          </cell>
          <cell r="H30">
            <v>555604413.62368202</v>
          </cell>
          <cell r="I30">
            <v>47348889.75533551</v>
          </cell>
          <cell r="J30">
            <v>9.3159616633306477E-2</v>
          </cell>
        </row>
        <row r="31">
          <cell r="C31" t="str">
            <v>Landrate 4</v>
          </cell>
          <cell r="D31">
            <v>68984459.50430125</v>
          </cell>
          <cell r="E31">
            <v>85702957.809052974</v>
          </cell>
          <cell r="F31">
            <v>16718498.304751724</v>
          </cell>
          <cell r="G31">
            <v>0.24235166043026413</v>
          </cell>
          <cell r="H31">
            <v>69234515.509052977</v>
          </cell>
          <cell r="I31">
            <v>250056.00475172698</v>
          </cell>
          <cell r="J31">
            <v>3.6248164666150026E-3</v>
          </cell>
        </row>
        <row r="32">
          <cell r="C32" t="str">
            <v>Landrate Dx</v>
          </cell>
          <cell r="D32">
            <v>9546940</v>
          </cell>
          <cell r="E32">
            <v>11340550</v>
          </cell>
          <cell r="F32">
            <v>1793610</v>
          </cell>
          <cell r="G32">
            <v>0.18787276341948311</v>
          </cell>
          <cell r="H32">
            <v>8854170</v>
          </cell>
          <cell r="I32">
            <v>-692770</v>
          </cell>
          <cell r="J32">
            <v>-7.2564612326043734E-2</v>
          </cell>
        </row>
        <row r="33">
          <cell r="C33" t="str">
            <v>Total Landrate</v>
          </cell>
          <cell r="D33">
            <v>1686824368.5292706</v>
          </cell>
          <cell r="E33">
            <v>2276293741.1075559</v>
          </cell>
          <cell r="F33">
            <v>589469372.57828522</v>
          </cell>
          <cell r="G33">
            <v>0.34945509655651885</v>
          </cell>
          <cell r="H33">
            <v>1716827577.4575558</v>
          </cell>
          <cell r="I33">
            <v>30003208.928285122</v>
          </cell>
          <cell r="J33">
            <v>1.7786800741113724E-2</v>
          </cell>
        </row>
        <row r="34">
          <cell r="C34" t="str">
            <v>Total SPU</v>
          </cell>
          <cell r="D34">
            <v>4847885108.5195675</v>
          </cell>
          <cell r="E34">
            <v>6227404743.4693661</v>
          </cell>
          <cell r="F34">
            <v>1379519634.9497976</v>
          </cell>
          <cell r="G34">
            <v>0.2845611238858487</v>
          </cell>
          <cell r="H34">
            <v>4851469313.7378731</v>
          </cell>
          <cell r="I34">
            <v>3584205.2183055878</v>
          </cell>
          <cell r="J34">
            <v>7.3933377917863275E-4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layout"/>
      <sheetName val="master layout COLOR"/>
      <sheetName val="WEPS inc"/>
      <sheetName val="Megaflex inc"/>
      <sheetName val="Megaflex Munic inc"/>
      <sheetName val="Nightsave Large inc"/>
      <sheetName val="Nightsave Large Munic inc"/>
      <sheetName val="Miniflex inc"/>
      <sheetName val="Miniflex Munic inc"/>
      <sheetName val="Nightsave Small inc"/>
      <sheetName val="Nightsave Small Munic inc"/>
      <sheetName val="Ruraflex inc"/>
      <sheetName val="Ruraflex Munic inc"/>
      <sheetName val="Nightsave Rural inc"/>
      <sheetName val="Nightsave Rural Munic inc"/>
      <sheetName val="Transflex 1 inc"/>
      <sheetName val="Transflex 2 inc"/>
      <sheetName val="Businessrate inc"/>
      <sheetName val="Businessrate Munic inc"/>
      <sheetName val="Homepower inc"/>
      <sheetName val="Homepower Munic inc"/>
      <sheetName val="Homelight inc"/>
      <sheetName val="Homelight Munic inc"/>
      <sheetName val="Homeflex inc"/>
      <sheetName val="Homeflex RED inc"/>
      <sheetName val="Public Lighting inc"/>
      <sheetName val="Public Lighting Munic inc"/>
      <sheetName val="Landrate inc"/>
      <sheetName val="Landrate Munic inc"/>
      <sheetName val="Landlight inc"/>
      <sheetName val="Loss Factors"/>
    </sheetNames>
    <sheetDataSet>
      <sheetData sheetId="0" refreshError="1">
        <row r="1">
          <cell r="V1">
            <v>0.14000000000000001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8" zoomScaleNormal="98" workbookViewId="0">
      <selection activeCell="B1" sqref="B1"/>
    </sheetView>
  </sheetViews>
  <sheetFormatPr defaultColWidth="9.109375" defaultRowHeight="14.4" x14ac:dyDescent="0.3"/>
  <cols>
    <col min="1" max="16384" width="9.109375" style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Y131"/>
  <sheetViews>
    <sheetView showGridLines="0" zoomScale="85" zoomScaleNormal="85" workbookViewId="0">
      <pane xSplit="3" ySplit="6" topLeftCell="N7" activePane="bottomRight" state="frozen"/>
      <selection pane="topRight" activeCell="D1" sqref="D1"/>
      <selection pane="bottomLeft" activeCell="A7" sqref="A7"/>
      <selection pane="bottomRight" activeCell="B1" sqref="B1"/>
    </sheetView>
  </sheetViews>
  <sheetFormatPr defaultColWidth="9.109375" defaultRowHeight="14.4" x14ac:dyDescent="0.3"/>
  <cols>
    <col min="1" max="1" width="5.109375" style="1" customWidth="1"/>
    <col min="2" max="2" width="49.88671875" style="1" bestFit="1" customWidth="1"/>
    <col min="3" max="3" width="25.88671875" style="1" customWidth="1"/>
    <col min="4" max="4" width="15.109375" style="1" customWidth="1"/>
    <col min="5" max="11" width="11.5546875" style="1" bestFit="1" customWidth="1"/>
    <col min="12" max="12" width="12.5546875" style="1" bestFit="1" customWidth="1"/>
    <col min="13" max="14" width="12.44140625" style="1" customWidth="1"/>
    <col min="15" max="17" width="10.6640625" style="1" bestFit="1" customWidth="1"/>
    <col min="18" max="18" width="11.33203125" style="1" customWidth="1"/>
    <col min="19" max="19" width="13.5546875" style="1" bestFit="1" customWidth="1"/>
    <col min="20" max="20" width="10.5546875" style="1" customWidth="1"/>
    <col min="21" max="21" width="11.6640625" style="1" customWidth="1"/>
    <col min="22" max="26" width="11.44140625" style="1" customWidth="1"/>
    <col min="27" max="16384" width="9.109375" style="1"/>
  </cols>
  <sheetData>
    <row r="2" spans="2:25" x14ac:dyDescent="0.3"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2:25" x14ac:dyDescent="0.3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2:25" ht="3.75" customHeight="1" x14ac:dyDescent="0.3">
      <c r="B4" s="2"/>
      <c r="C4" s="2"/>
    </row>
    <row r="5" spans="2:25" x14ac:dyDescent="0.3">
      <c r="B5" s="137" t="s">
        <v>1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5"/>
      <c r="S5" s="5"/>
      <c r="T5" s="5"/>
      <c r="U5" s="5"/>
      <c r="V5" s="5"/>
      <c r="W5" s="5"/>
      <c r="X5" s="5"/>
      <c r="Y5" s="6"/>
    </row>
    <row r="6" spans="2:25" x14ac:dyDescent="0.3">
      <c r="B6" s="3"/>
      <c r="C6" s="4"/>
      <c r="D6" s="4">
        <v>2003</v>
      </c>
      <c r="E6" s="5" t="s">
        <v>2</v>
      </c>
      <c r="F6" s="5" t="s">
        <v>3</v>
      </c>
      <c r="G6" s="5" t="s">
        <v>4</v>
      </c>
      <c r="H6" s="5" t="s">
        <v>5</v>
      </c>
      <c r="I6" s="5" t="s">
        <v>6</v>
      </c>
      <c r="J6" s="5" t="s">
        <v>7</v>
      </c>
      <c r="K6" s="5" t="s">
        <v>8</v>
      </c>
      <c r="L6" s="5" t="s">
        <v>9</v>
      </c>
      <c r="M6" s="5" t="s">
        <v>10</v>
      </c>
      <c r="N6" s="5" t="s">
        <v>11</v>
      </c>
      <c r="O6" s="5" t="s">
        <v>12</v>
      </c>
      <c r="P6" s="5" t="s">
        <v>13</v>
      </c>
      <c r="Q6" s="5" t="s">
        <v>56</v>
      </c>
      <c r="R6" s="5" t="s">
        <v>57</v>
      </c>
      <c r="S6" s="5" t="s">
        <v>58</v>
      </c>
      <c r="T6" s="5" t="s">
        <v>59</v>
      </c>
      <c r="U6" s="5" t="s">
        <v>61</v>
      </c>
      <c r="V6" s="5" t="s">
        <v>62</v>
      </c>
      <c r="W6" s="5" t="s">
        <v>72</v>
      </c>
      <c r="X6" s="5" t="s">
        <v>73</v>
      </c>
      <c r="Y6" s="6" t="s">
        <v>74</v>
      </c>
    </row>
    <row r="7" spans="2:25" ht="16.2" x14ac:dyDescent="0.3">
      <c r="B7" s="7" t="s">
        <v>14</v>
      </c>
      <c r="C7" s="42"/>
      <c r="D7" s="8">
        <v>11712</v>
      </c>
      <c r="E7" s="8">
        <v>15139</v>
      </c>
      <c r="F7" s="8">
        <v>13248</v>
      </c>
      <c r="G7" s="8">
        <v>14670</v>
      </c>
      <c r="H7" s="8">
        <v>16382</v>
      </c>
      <c r="I7" s="8">
        <v>20579</v>
      </c>
      <c r="J7" s="8">
        <v>27973</v>
      </c>
      <c r="K7" s="8">
        <v>36191</v>
      </c>
      <c r="L7" s="8">
        <v>44251</v>
      </c>
      <c r="M7" s="8">
        <v>49891</v>
      </c>
      <c r="N7" s="8">
        <v>55371</v>
      </c>
      <c r="O7" s="8">
        <v>60051</v>
      </c>
      <c r="P7" s="8">
        <v>66396</v>
      </c>
      <c r="Q7" s="8">
        <v>73009</v>
      </c>
      <c r="R7" s="8">
        <v>72935</v>
      </c>
      <c r="S7" s="8">
        <v>77231</v>
      </c>
      <c r="T7" s="8">
        <v>85656</v>
      </c>
      <c r="U7" s="8">
        <v>90228</v>
      </c>
      <c r="V7" s="8">
        <v>105369</v>
      </c>
      <c r="W7" s="8">
        <v>111414</v>
      </c>
      <c r="X7" s="8">
        <v>124302</v>
      </c>
      <c r="Y7" s="129">
        <v>145299</v>
      </c>
    </row>
    <row r="8" spans="2:25" x14ac:dyDescent="0.3">
      <c r="B8" s="7" t="s">
        <v>15</v>
      </c>
      <c r="C8" s="42"/>
      <c r="D8" s="8">
        <v>2932</v>
      </c>
      <c r="E8" s="8">
        <v>3927</v>
      </c>
      <c r="F8" s="8">
        <v>3569</v>
      </c>
      <c r="G8" s="8">
        <v>4064</v>
      </c>
      <c r="H8" s="8">
        <v>4645</v>
      </c>
      <c r="I8" s="8">
        <v>5552</v>
      </c>
      <c r="J8" s="8">
        <v>6622</v>
      </c>
      <c r="K8" s="8">
        <v>7003</v>
      </c>
      <c r="L8" s="8">
        <v>8155</v>
      </c>
      <c r="M8" s="8">
        <v>9044</v>
      </c>
      <c r="N8" s="8">
        <v>10181</v>
      </c>
      <c r="O8" s="8">
        <v>11361</v>
      </c>
      <c r="P8" s="8">
        <v>12884</v>
      </c>
      <c r="Q8" s="8">
        <v>14070</v>
      </c>
      <c r="R8" s="8">
        <v>14585</v>
      </c>
      <c r="S8" s="8">
        <v>14771</v>
      </c>
      <c r="T8" s="8">
        <v>16069</v>
      </c>
      <c r="U8" s="8">
        <v>16924</v>
      </c>
      <c r="V8" s="8">
        <v>18680</v>
      </c>
      <c r="W8" s="8">
        <v>18052</v>
      </c>
      <c r="X8" s="8">
        <v>19317</v>
      </c>
      <c r="Y8" s="129">
        <v>22161</v>
      </c>
    </row>
    <row r="9" spans="2:25" x14ac:dyDescent="0.3">
      <c r="B9" s="7" t="s">
        <v>16</v>
      </c>
      <c r="C9" s="42"/>
      <c r="D9" s="8">
        <v>1430</v>
      </c>
      <c r="E9" s="8">
        <v>1954</v>
      </c>
      <c r="F9" s="8">
        <v>1664</v>
      </c>
      <c r="G9" s="8">
        <v>1843</v>
      </c>
      <c r="H9" s="8">
        <v>2081</v>
      </c>
      <c r="I9" s="8">
        <v>2732</v>
      </c>
      <c r="J9" s="8">
        <v>3642</v>
      </c>
      <c r="K9" s="8">
        <v>4747</v>
      </c>
      <c r="L9" s="8">
        <v>5925</v>
      </c>
      <c r="M9" s="8">
        <v>6972</v>
      </c>
      <c r="N9" s="8">
        <v>7940</v>
      </c>
      <c r="O9" s="8">
        <v>8599</v>
      </c>
      <c r="P9" s="8">
        <v>10157</v>
      </c>
      <c r="Q9" s="8">
        <v>11279</v>
      </c>
      <c r="R9" s="8">
        <v>11725</v>
      </c>
      <c r="S9" s="8">
        <v>12385</v>
      </c>
      <c r="T9" s="8">
        <v>14067</v>
      </c>
      <c r="U9" s="8">
        <v>14304</v>
      </c>
      <c r="V9" s="8">
        <v>16723</v>
      </c>
      <c r="W9" s="133">
        <v>17622</v>
      </c>
      <c r="X9" s="8">
        <v>20900</v>
      </c>
      <c r="Y9" s="129">
        <v>24869</v>
      </c>
    </row>
    <row r="10" spans="2:25" x14ac:dyDescent="0.3">
      <c r="B10" s="7" t="s">
        <v>17</v>
      </c>
      <c r="C10" s="42"/>
      <c r="D10" s="8">
        <v>7605</v>
      </c>
      <c r="E10" s="8">
        <v>10008</v>
      </c>
      <c r="F10" s="8">
        <v>8352</v>
      </c>
      <c r="G10" s="8">
        <v>9578</v>
      </c>
      <c r="H10" s="8">
        <v>10629</v>
      </c>
      <c r="I10" s="8">
        <v>11887</v>
      </c>
      <c r="J10" s="8">
        <v>15089</v>
      </c>
      <c r="K10" s="8">
        <v>20469</v>
      </c>
      <c r="L10" s="8">
        <v>23522</v>
      </c>
      <c r="M10" s="8">
        <v>23543</v>
      </c>
      <c r="N10" s="8">
        <v>28305</v>
      </c>
      <c r="O10" s="8">
        <v>30377</v>
      </c>
      <c r="P10" s="8">
        <v>31412</v>
      </c>
      <c r="Q10" s="8">
        <v>32701</v>
      </c>
      <c r="R10" s="8">
        <v>33505</v>
      </c>
      <c r="S10" s="8">
        <v>36047</v>
      </c>
      <c r="T10" s="8">
        <v>37762</v>
      </c>
      <c r="U10" s="8">
        <v>36805</v>
      </c>
      <c r="V10" s="8">
        <v>47944</v>
      </c>
      <c r="W10" s="133">
        <v>53269</v>
      </c>
      <c r="X10" s="8">
        <v>61367</v>
      </c>
      <c r="Y10" s="129">
        <v>63509</v>
      </c>
    </row>
    <row r="11" spans="2:25" x14ac:dyDescent="0.3">
      <c r="B11" s="7" t="s">
        <v>18</v>
      </c>
      <c r="C11" s="42"/>
      <c r="D11" s="8">
        <v>5029</v>
      </c>
      <c r="E11" s="8">
        <v>6231</v>
      </c>
      <c r="F11" s="8">
        <v>5151</v>
      </c>
      <c r="G11" s="8">
        <v>5479</v>
      </c>
      <c r="H11" s="8">
        <v>5825</v>
      </c>
      <c r="I11" s="8">
        <v>7439</v>
      </c>
      <c r="J11" s="8">
        <v>9599</v>
      </c>
      <c r="K11" s="8">
        <v>12979</v>
      </c>
      <c r="L11" s="8">
        <v>15689</v>
      </c>
      <c r="M11" s="8">
        <v>17620</v>
      </c>
      <c r="N11" s="8">
        <v>19829</v>
      </c>
      <c r="O11" s="8">
        <v>20848</v>
      </c>
      <c r="P11" s="8">
        <v>23895</v>
      </c>
      <c r="Q11" s="8">
        <v>25915</v>
      </c>
      <c r="R11" s="8">
        <v>26277</v>
      </c>
      <c r="S11" s="8">
        <v>26550</v>
      </c>
      <c r="T11" s="8">
        <v>29968</v>
      </c>
      <c r="U11" s="8">
        <v>30708</v>
      </c>
      <c r="V11" s="8">
        <v>36630</v>
      </c>
      <c r="W11" s="133">
        <v>39958</v>
      </c>
      <c r="X11" s="8">
        <v>47923</v>
      </c>
      <c r="Y11" s="129">
        <v>52761</v>
      </c>
    </row>
    <row r="12" spans="2:25" x14ac:dyDescent="0.3">
      <c r="B12" s="7" t="s">
        <v>19</v>
      </c>
      <c r="C12" s="42"/>
      <c r="D12" s="8">
        <v>1270</v>
      </c>
      <c r="E12" s="8">
        <v>1728</v>
      </c>
      <c r="F12" s="8">
        <v>1449</v>
      </c>
      <c r="G12" s="8">
        <v>1594</v>
      </c>
      <c r="H12" s="8">
        <v>1741</v>
      </c>
      <c r="I12" s="8">
        <v>2249</v>
      </c>
      <c r="J12" s="8">
        <v>2954</v>
      </c>
      <c r="K12" s="8">
        <v>3577</v>
      </c>
      <c r="L12" s="8">
        <v>4482</v>
      </c>
      <c r="M12" s="8">
        <v>5180</v>
      </c>
      <c r="N12" s="8">
        <v>5645</v>
      </c>
      <c r="O12" s="8">
        <v>6247</v>
      </c>
      <c r="P12" s="8">
        <v>7349</v>
      </c>
      <c r="Q12" s="8">
        <v>7659</v>
      </c>
      <c r="R12" s="8">
        <v>8154</v>
      </c>
      <c r="S12" s="8">
        <v>8682</v>
      </c>
      <c r="T12" s="8">
        <v>9839</v>
      </c>
      <c r="U12" s="8">
        <v>10262</v>
      </c>
      <c r="V12" s="8">
        <v>11600</v>
      </c>
      <c r="W12" s="133">
        <v>11660</v>
      </c>
      <c r="X12" s="8">
        <v>13858</v>
      </c>
      <c r="Y12" s="129">
        <v>16291</v>
      </c>
    </row>
    <row r="13" spans="2:25" x14ac:dyDescent="0.3">
      <c r="B13" s="7" t="s">
        <v>20</v>
      </c>
      <c r="C13" s="42"/>
      <c r="D13" s="8">
        <v>604</v>
      </c>
      <c r="E13" s="8">
        <v>759</v>
      </c>
      <c r="F13" s="8">
        <v>638</v>
      </c>
      <c r="G13" s="8">
        <v>646</v>
      </c>
      <c r="H13" s="8">
        <v>697</v>
      </c>
      <c r="I13" s="8">
        <v>869</v>
      </c>
      <c r="J13" s="8">
        <v>1091</v>
      </c>
      <c r="K13" s="8">
        <v>1392</v>
      </c>
      <c r="L13" s="8">
        <v>1839</v>
      </c>
      <c r="M13" s="8">
        <v>2057</v>
      </c>
      <c r="N13" s="8">
        <v>2417</v>
      </c>
      <c r="O13" s="8">
        <v>2591</v>
      </c>
      <c r="P13" s="8">
        <v>2755</v>
      </c>
      <c r="Q13" s="8">
        <v>2990</v>
      </c>
      <c r="R13" s="8">
        <v>3151</v>
      </c>
      <c r="S13" s="8">
        <v>3119</v>
      </c>
      <c r="T13" s="8">
        <v>3323</v>
      </c>
      <c r="U13" s="8">
        <v>2977</v>
      </c>
      <c r="V13" s="8">
        <v>3477</v>
      </c>
      <c r="W13" s="133">
        <v>3374</v>
      </c>
      <c r="X13" s="8">
        <v>3835</v>
      </c>
      <c r="Y13" s="129">
        <v>4333</v>
      </c>
    </row>
    <row r="14" spans="2:25" x14ac:dyDescent="0.3">
      <c r="B14" s="7" t="s">
        <v>21</v>
      </c>
      <c r="C14" s="42"/>
      <c r="D14" s="8">
        <v>972</v>
      </c>
      <c r="E14" s="8">
        <v>1381</v>
      </c>
      <c r="F14" s="8">
        <v>1290</v>
      </c>
      <c r="G14" s="8">
        <v>1515</v>
      </c>
      <c r="H14" s="8">
        <f>(1860+110)</f>
        <v>1970</v>
      </c>
      <c r="I14" s="8">
        <f>(1978+356)</f>
        <v>2334</v>
      </c>
      <c r="J14" s="8">
        <v>2972</v>
      </c>
      <c r="K14" s="8">
        <v>4127</v>
      </c>
      <c r="L14" s="8">
        <v>4846</v>
      </c>
      <c r="M14" s="8">
        <v>5892</v>
      </c>
      <c r="N14" s="8">
        <v>5887</v>
      </c>
      <c r="O14" s="8">
        <v>6306</v>
      </c>
      <c r="P14" s="8">
        <v>8055</v>
      </c>
      <c r="Q14" s="8">
        <v>10682</v>
      </c>
      <c r="R14" s="8">
        <v>9530</v>
      </c>
      <c r="S14" s="8">
        <v>8241</v>
      </c>
      <c r="T14" s="8">
        <v>12229</v>
      </c>
      <c r="U14" s="8">
        <v>10383</v>
      </c>
      <c r="V14" s="8">
        <v>11450</v>
      </c>
      <c r="W14" s="133">
        <v>10699</v>
      </c>
      <c r="X14" s="8">
        <v>11457</v>
      </c>
      <c r="Y14" s="129">
        <v>21611</v>
      </c>
    </row>
    <row r="15" spans="2:25" x14ac:dyDescent="0.3">
      <c r="B15" s="7" t="s">
        <v>22</v>
      </c>
      <c r="C15" s="4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>
        <v>111</v>
      </c>
      <c r="Q15" s="8">
        <v>190</v>
      </c>
      <c r="R15" s="8">
        <v>198</v>
      </c>
      <c r="S15" s="8">
        <v>121</v>
      </c>
      <c r="T15" s="8">
        <v>184</v>
      </c>
      <c r="U15" s="8">
        <v>221</v>
      </c>
      <c r="V15" s="8">
        <v>260</v>
      </c>
      <c r="W15" s="133"/>
      <c r="X15" s="11"/>
      <c r="Y15" s="99"/>
    </row>
    <row r="16" spans="2:25" x14ac:dyDescent="0.3">
      <c r="B16" s="7" t="s">
        <v>23</v>
      </c>
      <c r="C16" s="42"/>
      <c r="D16" s="8">
        <v>64</v>
      </c>
      <c r="E16" s="8">
        <v>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133"/>
      <c r="X16" s="11"/>
      <c r="Y16" s="99"/>
    </row>
    <row r="17" spans="2:25" x14ac:dyDescent="0.3">
      <c r="B17" s="7" t="s">
        <v>24</v>
      </c>
      <c r="C17" s="42"/>
      <c r="D17" s="8"/>
      <c r="E17" s="8"/>
      <c r="F17" s="8"/>
      <c r="G17" s="8"/>
      <c r="H17" s="8"/>
      <c r="I17" s="8"/>
      <c r="J17" s="8"/>
      <c r="K17" s="8">
        <v>4335</v>
      </c>
      <c r="L17" s="8">
        <v>4290</v>
      </c>
      <c r="M17" s="8">
        <v>6464</v>
      </c>
      <c r="N17" s="8">
        <v>1322</v>
      </c>
      <c r="O17" s="8">
        <v>485</v>
      </c>
      <c r="P17" s="8">
        <v>513</v>
      </c>
      <c r="Q17" s="8">
        <v>512</v>
      </c>
      <c r="R17" s="8">
        <v>430</v>
      </c>
      <c r="S17" s="8">
        <v>0</v>
      </c>
      <c r="T17" s="8">
        <v>0</v>
      </c>
      <c r="U17" s="8">
        <v>0</v>
      </c>
      <c r="V17" s="8">
        <v>0</v>
      </c>
      <c r="W17" s="133">
        <v>0</v>
      </c>
      <c r="X17" s="133">
        <v>0</v>
      </c>
      <c r="Y17" s="131">
        <v>0</v>
      </c>
    </row>
    <row r="18" spans="2:25" x14ac:dyDescent="0.3">
      <c r="B18" s="7" t="s">
        <v>25</v>
      </c>
      <c r="C18" s="42"/>
      <c r="D18" s="8"/>
      <c r="E18" s="8"/>
      <c r="F18" s="8"/>
      <c r="G18" s="8"/>
      <c r="H18" s="8"/>
      <c r="I18" s="8"/>
      <c r="J18" s="8">
        <v>-108</v>
      </c>
      <c r="K18" s="8">
        <v>-110</v>
      </c>
      <c r="L18" s="8"/>
      <c r="M18" s="8"/>
      <c r="N18" s="8">
        <v>-28</v>
      </c>
      <c r="O18" s="8"/>
      <c r="P18" s="8">
        <v>-367</v>
      </c>
      <c r="Q18" s="8">
        <v>-717</v>
      </c>
      <c r="R18" s="8">
        <v>-2172</v>
      </c>
      <c r="S18" s="8">
        <v>-3393</v>
      </c>
      <c r="T18" s="8">
        <v>-5683</v>
      </c>
      <c r="U18" s="8">
        <v>-3991</v>
      </c>
      <c r="V18" s="8">
        <v>-1074</v>
      </c>
      <c r="W18" s="133">
        <v>0</v>
      </c>
      <c r="X18" s="133">
        <v>0</v>
      </c>
      <c r="Y18" s="131">
        <v>0</v>
      </c>
    </row>
    <row r="19" spans="2:25" x14ac:dyDescent="0.3">
      <c r="B19" s="10" t="s">
        <v>26</v>
      </c>
      <c r="C19" s="45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8">
        <v>-597</v>
      </c>
      <c r="P19" s="8">
        <v>-1472</v>
      </c>
      <c r="Q19" s="8">
        <v>-3196</v>
      </c>
      <c r="R19" s="8">
        <v>-3277</v>
      </c>
      <c r="S19" s="84">
        <f>-8914+2472</f>
        <v>-6442</v>
      </c>
      <c r="T19" s="84">
        <f>-10190+4083</f>
        <v>-6107</v>
      </c>
      <c r="U19" s="84">
        <f>-12113+5935</f>
        <v>-6178</v>
      </c>
      <c r="V19" s="84">
        <f>-14215+6543</f>
        <v>-7672</v>
      </c>
      <c r="W19" s="134">
        <f>-15774+7563</f>
        <v>-8211</v>
      </c>
      <c r="X19" s="11">
        <f>-17245+8347</f>
        <v>-8898</v>
      </c>
      <c r="Y19" s="149">
        <f>-23797+11864</f>
        <v>-11933</v>
      </c>
    </row>
    <row r="20" spans="2:25" ht="14.4" customHeight="1" thickBot="1" x14ac:dyDescent="0.35">
      <c r="B20" s="12" t="s">
        <v>27</v>
      </c>
      <c r="C20" s="101"/>
      <c r="D20" s="13">
        <f t="shared" ref="D20:M20" si="0">SUM(D7:D19)</f>
        <v>31618</v>
      </c>
      <c r="E20" s="13">
        <f t="shared" si="0"/>
        <v>41223</v>
      </c>
      <c r="F20" s="13">
        <f t="shared" si="0"/>
        <v>35361</v>
      </c>
      <c r="G20" s="13">
        <f t="shared" si="0"/>
        <v>39389</v>
      </c>
      <c r="H20" s="13">
        <f t="shared" si="0"/>
        <v>43970</v>
      </c>
      <c r="I20" s="13">
        <f t="shared" si="0"/>
        <v>53641</v>
      </c>
      <c r="J20" s="13">
        <f t="shared" si="0"/>
        <v>69834</v>
      </c>
      <c r="K20" s="13">
        <f t="shared" si="0"/>
        <v>94710</v>
      </c>
      <c r="L20" s="13">
        <f t="shared" si="0"/>
        <v>112999</v>
      </c>
      <c r="M20" s="13">
        <f t="shared" si="0"/>
        <v>126663</v>
      </c>
      <c r="N20" s="13">
        <f t="shared" ref="N20:U20" si="1">SUM(N7:N19)</f>
        <v>136869</v>
      </c>
      <c r="O20" s="13">
        <f t="shared" si="1"/>
        <v>146268</v>
      </c>
      <c r="P20" s="13">
        <f t="shared" si="1"/>
        <v>161688</v>
      </c>
      <c r="Q20" s="13">
        <f t="shared" si="1"/>
        <v>175094</v>
      </c>
      <c r="R20" s="13">
        <f t="shared" si="1"/>
        <v>175041</v>
      </c>
      <c r="S20" s="13">
        <f t="shared" si="1"/>
        <v>177312</v>
      </c>
      <c r="T20" s="13">
        <f t="shared" si="1"/>
        <v>197307</v>
      </c>
      <c r="U20" s="13">
        <f t="shared" si="1"/>
        <v>202643</v>
      </c>
      <c r="V20" s="13">
        <f>SUM(V7:V19)</f>
        <v>243387</v>
      </c>
      <c r="W20" s="135">
        <f t="shared" ref="W20:Y20" si="2">SUM(W7:W19)</f>
        <v>257837</v>
      </c>
      <c r="X20" s="135">
        <f t="shared" si="2"/>
        <v>294061</v>
      </c>
      <c r="Y20" s="132">
        <f t="shared" si="2"/>
        <v>338901</v>
      </c>
    </row>
    <row r="21" spans="2:25" ht="10.8" customHeight="1" x14ac:dyDescent="0.3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1"/>
      <c r="S21" s="46"/>
      <c r="U21" s="11"/>
      <c r="V21" s="11"/>
    </row>
    <row r="22" spans="2:25" hidden="1" x14ac:dyDescent="0.3">
      <c r="B22" s="93" t="s">
        <v>28</v>
      </c>
      <c r="C22" s="102"/>
      <c r="D22" s="16">
        <v>1274.6623229306065</v>
      </c>
      <c r="E22" s="16">
        <v>1925.3809923486249</v>
      </c>
      <c r="F22" s="16">
        <v>1825.7767537979275</v>
      </c>
      <c r="G22" s="16">
        <v>2669.8830002201826</v>
      </c>
      <c r="H22" s="16">
        <v>2666.7632469</v>
      </c>
      <c r="I22" s="16">
        <v>2352.5614819200005</v>
      </c>
      <c r="J22" s="16">
        <v>2072.0167459099998</v>
      </c>
      <c r="K22" s="16">
        <v>2273.3274132199999</v>
      </c>
      <c r="L22" s="16">
        <v>2335.1373606299999</v>
      </c>
      <c r="M22" s="16">
        <v>2374.6081306900001</v>
      </c>
      <c r="N22" s="16">
        <v>2802.1464921899997</v>
      </c>
      <c r="O22" s="16">
        <v>2815.0528497339697</v>
      </c>
      <c r="P22" s="16">
        <v>2874.8480348916996</v>
      </c>
      <c r="Q22" s="16">
        <v>3071.9374705909972</v>
      </c>
      <c r="R22" s="16">
        <v>3338.3752541225904</v>
      </c>
      <c r="S22" s="16">
        <v>3493.7471291499996</v>
      </c>
      <c r="T22" s="16">
        <v>3337.8578883599998</v>
      </c>
      <c r="U22" s="16">
        <v>3655.6290793600001</v>
      </c>
      <c r="V22" s="16">
        <v>6866.6159392599993</v>
      </c>
      <c r="W22" s="16">
        <v>7213.8241091899981</v>
      </c>
      <c r="X22" s="16">
        <v>24052.445645037555</v>
      </c>
      <c r="Y22" s="17">
        <v>25347.48784699</v>
      </c>
    </row>
    <row r="23" spans="2:25" hidden="1" x14ac:dyDescent="0.3">
      <c r="B23" s="7" t="s">
        <v>29</v>
      </c>
      <c r="C23" s="42"/>
      <c r="D23" s="8">
        <f>D10-D22</f>
        <v>6330.337677069394</v>
      </c>
      <c r="E23" s="8">
        <f t="shared" ref="E23:P23" si="3">E10-E22</f>
        <v>8082.6190076513749</v>
      </c>
      <c r="F23" s="8">
        <f t="shared" si="3"/>
        <v>6526.2232462020729</v>
      </c>
      <c r="G23" s="8">
        <f t="shared" si="3"/>
        <v>6908.116999779817</v>
      </c>
      <c r="H23" s="8">
        <f t="shared" si="3"/>
        <v>7962.2367531</v>
      </c>
      <c r="I23" s="8">
        <f t="shared" si="3"/>
        <v>9534.43851808</v>
      </c>
      <c r="J23" s="8">
        <f t="shared" si="3"/>
        <v>13016.983254090001</v>
      </c>
      <c r="K23" s="8">
        <f t="shared" si="3"/>
        <v>18195.672586780001</v>
      </c>
      <c r="L23" s="8">
        <f t="shared" si="3"/>
        <v>21186.86263937</v>
      </c>
      <c r="M23" s="8">
        <f t="shared" si="3"/>
        <v>21168.391869309999</v>
      </c>
      <c r="N23" s="8">
        <f t="shared" si="3"/>
        <v>25502.853507809999</v>
      </c>
      <c r="O23" s="8">
        <f t="shared" si="3"/>
        <v>27561.947150266031</v>
      </c>
      <c r="P23" s="8">
        <f t="shared" si="3"/>
        <v>28537.1519651083</v>
      </c>
      <c r="Q23" s="8">
        <f t="shared" ref="Q23:V23" si="4">Q10-Q22</f>
        <v>29629.062529409002</v>
      </c>
      <c r="R23" s="8">
        <f t="shared" si="4"/>
        <v>30166.624745877409</v>
      </c>
      <c r="S23" s="8">
        <f t="shared" si="4"/>
        <v>32553.252870849999</v>
      </c>
      <c r="T23" s="8">
        <f t="shared" si="4"/>
        <v>34424.142111640002</v>
      </c>
      <c r="U23" s="8">
        <f t="shared" si="4"/>
        <v>33149.370920640002</v>
      </c>
      <c r="V23" s="8">
        <f t="shared" si="4"/>
        <v>41077.384060739998</v>
      </c>
      <c r="W23" s="8">
        <f t="shared" ref="W23:X23" si="5">W10-W22</f>
        <v>46055.175890810002</v>
      </c>
      <c r="X23" s="8">
        <f t="shared" si="5"/>
        <v>37314.554354962442</v>
      </c>
      <c r="Y23" s="129">
        <f t="shared" ref="Y23" si="6">Y10-Y22</f>
        <v>38161.51215301</v>
      </c>
    </row>
    <row r="24" spans="2:25" hidden="1" x14ac:dyDescent="0.3">
      <c r="B24" s="7" t="s">
        <v>30</v>
      </c>
      <c r="C24" s="42"/>
      <c r="D24" s="8"/>
      <c r="E24" s="8"/>
      <c r="F24" s="8"/>
      <c r="G24" s="8"/>
      <c r="H24" s="8"/>
      <c r="I24" s="8"/>
      <c r="J24" s="8"/>
      <c r="K24" s="8">
        <f t="shared" ref="K24:P24" si="7">K35</f>
        <v>491.35482314000006</v>
      </c>
      <c r="L24" s="8">
        <f t="shared" si="7"/>
        <v>483.13771797999993</v>
      </c>
      <c r="M24" s="8">
        <f t="shared" si="7"/>
        <v>480.72726331999996</v>
      </c>
      <c r="N24" s="8">
        <f t="shared" si="7"/>
        <v>950.11900099597688</v>
      </c>
      <c r="O24" s="8">
        <f t="shared" si="7"/>
        <v>893.11883174141462</v>
      </c>
      <c r="P24" s="8">
        <f t="shared" si="7"/>
        <v>946.14390111825878</v>
      </c>
      <c r="Q24" s="8">
        <f t="shared" ref="Q24:V24" si="8">Q35</f>
        <v>1020.4315814139582</v>
      </c>
      <c r="R24" s="8">
        <f t="shared" si="8"/>
        <v>1031.5222684694413</v>
      </c>
      <c r="S24" s="8">
        <f t="shared" si="8"/>
        <v>885.13054948486626</v>
      </c>
      <c r="T24" s="8">
        <f t="shared" si="8"/>
        <v>923.4661060542312</v>
      </c>
      <c r="U24" s="8">
        <f t="shared" si="8"/>
        <v>857.13704462389842</v>
      </c>
      <c r="V24" s="8">
        <f t="shared" si="8"/>
        <v>856.87171011672558</v>
      </c>
      <c r="W24" s="8">
        <f t="shared" ref="W24:X24" si="9">W35</f>
        <v>847.65426709075996</v>
      </c>
      <c r="X24" s="8">
        <f t="shared" si="9"/>
        <v>1144.7630274535991</v>
      </c>
      <c r="Y24" s="129">
        <f t="shared" ref="Y24" si="10">Y35</f>
        <v>1315.3997428767441</v>
      </c>
    </row>
    <row r="25" spans="2:25" ht="15" hidden="1" thickBot="1" x14ac:dyDescent="0.35">
      <c r="B25" s="18" t="s">
        <v>31</v>
      </c>
      <c r="C25" s="34"/>
      <c r="D25" s="19">
        <f t="shared" ref="D25:J25" si="11">D20-D22-D14-D24</f>
        <v>29371.337677069394</v>
      </c>
      <c r="E25" s="19">
        <f t="shared" si="11"/>
        <v>37916.619007651374</v>
      </c>
      <c r="F25" s="19">
        <f t="shared" si="11"/>
        <v>32245.223246202069</v>
      </c>
      <c r="G25" s="19">
        <f t="shared" si="11"/>
        <v>35204.116999779821</v>
      </c>
      <c r="H25" s="19">
        <f t="shared" si="11"/>
        <v>39333.236753099998</v>
      </c>
      <c r="I25" s="19">
        <f t="shared" si="11"/>
        <v>48954.438518080002</v>
      </c>
      <c r="J25" s="19">
        <f t="shared" si="11"/>
        <v>64789.983254089995</v>
      </c>
      <c r="K25" s="19">
        <f t="shared" ref="K25:V25" si="12">K20-K22-K14-K24</f>
        <v>87818.317763639992</v>
      </c>
      <c r="L25" s="19">
        <f t="shared" si="12"/>
        <v>105334.72492138999</v>
      </c>
      <c r="M25" s="19">
        <f t="shared" si="12"/>
        <v>117915.66460598999</v>
      </c>
      <c r="N25" s="19">
        <f t="shared" si="12"/>
        <v>127229.73450681403</v>
      </c>
      <c r="O25" s="19">
        <f t="shared" si="12"/>
        <v>136253.82831852461</v>
      </c>
      <c r="P25" s="19">
        <f t="shared" si="12"/>
        <v>149812.00806399004</v>
      </c>
      <c r="Q25" s="19">
        <f t="shared" si="12"/>
        <v>160319.63094799506</v>
      </c>
      <c r="R25" s="19">
        <f t="shared" si="12"/>
        <v>161141.10247740796</v>
      </c>
      <c r="S25" s="19">
        <f t="shared" si="12"/>
        <v>164692.12232136514</v>
      </c>
      <c r="T25" s="19">
        <f t="shared" si="12"/>
        <v>180816.67600558576</v>
      </c>
      <c r="U25" s="19">
        <f t="shared" si="12"/>
        <v>187747.23387601611</v>
      </c>
      <c r="V25" s="19">
        <f t="shared" si="12"/>
        <v>224213.51235062329</v>
      </c>
      <c r="W25" s="19">
        <f t="shared" ref="W25:X25" si="13">W20-W22-W14-W24</f>
        <v>239076.52162371925</v>
      </c>
      <c r="X25" s="19">
        <f t="shared" si="13"/>
        <v>257406.79132750884</v>
      </c>
      <c r="Y25" s="130">
        <f t="shared" ref="Y25" si="14">Y20-Y22-Y14-Y24</f>
        <v>290627.11241013324</v>
      </c>
    </row>
    <row r="26" spans="2:25" hidden="1" x14ac:dyDescent="0.3">
      <c r="B26" s="21"/>
      <c r="C26" s="21"/>
      <c r="D26" s="8"/>
      <c r="E26" s="8"/>
      <c r="F26" s="8"/>
      <c r="G26" s="8"/>
      <c r="H26" s="8"/>
      <c r="I26" s="8"/>
      <c r="J26" s="8"/>
      <c r="K26" s="22"/>
      <c r="L26" s="8"/>
      <c r="M26" s="8"/>
      <c r="N26" s="8"/>
      <c r="O26" s="8"/>
      <c r="P26" s="8"/>
      <c r="Q26" s="8"/>
      <c r="S26" s="46"/>
      <c r="U26" s="11"/>
      <c r="V26" s="11"/>
      <c r="W26" s="11"/>
    </row>
    <row r="27" spans="2:25" ht="15" hidden="1" thickBot="1" x14ac:dyDescent="0.35">
      <c r="B27" s="23" t="s">
        <v>32</v>
      </c>
      <c r="C27" s="23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S27" s="46"/>
      <c r="U27" s="11"/>
      <c r="V27" s="11"/>
      <c r="W27" s="11"/>
    </row>
    <row r="28" spans="2:25" hidden="1" x14ac:dyDescent="0.3">
      <c r="B28" s="24" t="s">
        <v>33</v>
      </c>
      <c r="C28" s="103"/>
      <c r="D28" s="16"/>
      <c r="E28" s="16"/>
      <c r="F28" s="16"/>
      <c r="G28" s="16"/>
      <c r="H28" s="16"/>
      <c r="I28" s="16"/>
      <c r="J28" s="16"/>
      <c r="K28" s="25">
        <f>'Environmental levy'!D4</f>
        <v>2</v>
      </c>
      <c r="L28" s="25">
        <f>'Environmental levy'!E4</f>
        <v>2</v>
      </c>
      <c r="M28" s="25">
        <f>'Environmental levy'!F4</f>
        <v>2</v>
      </c>
      <c r="N28" s="25">
        <f>'Environmental levy'!G4</f>
        <v>4.0246857161154637</v>
      </c>
      <c r="O28" s="25">
        <f>'Environmental levy'!H4</f>
        <v>4.078832722970132</v>
      </c>
      <c r="P28" s="25">
        <f>'Environmental levy'!I4</f>
        <v>4.087123464150932</v>
      </c>
      <c r="Q28" s="25">
        <f>'Environmental levy'!J4</f>
        <v>4.1075023894460418</v>
      </c>
      <c r="R28" s="25">
        <f>'Environmental levy'!K4</f>
        <v>4.1302963419397356</v>
      </c>
      <c r="S28" s="25">
        <f>'Environmental levy'!L4</f>
        <v>3.9830999999999999</v>
      </c>
      <c r="T28" s="25">
        <f>'Environmental levy'!M4</f>
        <v>3.7004000000000001</v>
      </c>
      <c r="U28" s="25">
        <f>'Environmental levy'!N4</f>
        <v>3.6899000000000002</v>
      </c>
      <c r="V28" s="25">
        <f>'Environmental levy'!O4</f>
        <v>3.6655000000000002</v>
      </c>
      <c r="W28" s="25">
        <f>'Environmental levy'!P4</f>
        <v>3.8795000000000002</v>
      </c>
      <c r="X28" s="25">
        <f>'Environmental levy'!Q4</f>
        <v>3.6509999999999998</v>
      </c>
      <c r="Y28" s="26">
        <f>'Environmental levy'!R4</f>
        <v>3.5518000000000001</v>
      </c>
    </row>
    <row r="29" spans="2:25" hidden="1" x14ac:dyDescent="0.3">
      <c r="B29" s="27" t="s">
        <v>34</v>
      </c>
      <c r="C29" s="75"/>
      <c r="D29" s="8"/>
      <c r="E29" s="8"/>
      <c r="F29" s="8"/>
      <c r="G29" s="8"/>
      <c r="H29" s="8"/>
      <c r="I29" s="8"/>
      <c r="J29" s="8"/>
      <c r="K29" s="28">
        <f>'Environmental levy'!D5</f>
        <v>0.23366371689606194</v>
      </c>
      <c r="L29" s="28">
        <f>'Environmental levy'!E5</f>
        <v>0.21468703912978282</v>
      </c>
      <c r="M29" s="28">
        <f>'Environmental levy'!F5</f>
        <v>0.20861564972130148</v>
      </c>
      <c r="N29" s="28">
        <f>'Environmental levy'!G5</f>
        <v>0.52468571611546366</v>
      </c>
      <c r="O29" s="28">
        <f>'Environmental levy'!H5</f>
        <v>0.578832722970132</v>
      </c>
      <c r="P29" s="28">
        <f>'Environmental levy'!I5</f>
        <v>0.58712346415093197</v>
      </c>
      <c r="Q29" s="28">
        <f>'Environmental levy'!J5</f>
        <v>0.60750238944604185</v>
      </c>
      <c r="R29" s="28">
        <f>'Environmental levy'!K5</f>
        <v>0.6302963419397356</v>
      </c>
      <c r="S29" s="28">
        <f>'Environmental levy'!L5</f>
        <v>0</v>
      </c>
      <c r="T29" s="28">
        <f>'Environmental levy'!M5</f>
        <v>0</v>
      </c>
      <c r="U29" s="28">
        <f>'Environmental levy'!N5</f>
        <v>0</v>
      </c>
      <c r="V29" s="28">
        <f>'Environmental levy'!O5</f>
        <v>0</v>
      </c>
      <c r="W29" s="28">
        <f>'Environmental levy'!P5</f>
        <v>0</v>
      </c>
      <c r="X29" s="28">
        <f>'Environmental levy'!Q5</f>
        <v>0</v>
      </c>
      <c r="Y29" s="29">
        <f>'Environmental levy'!R5</f>
        <v>0</v>
      </c>
    </row>
    <row r="30" spans="2:25" ht="15" hidden="1" thickBot="1" x14ac:dyDescent="0.35">
      <c r="B30" s="30" t="s">
        <v>35</v>
      </c>
      <c r="C30" s="32"/>
      <c r="D30" s="19"/>
      <c r="E30" s="19"/>
      <c r="F30" s="19"/>
      <c r="G30" s="19"/>
      <c r="H30" s="19"/>
      <c r="I30" s="19"/>
      <c r="J30" s="19"/>
      <c r="K30" s="31">
        <f>'Environmental levy'!D6</f>
        <v>2</v>
      </c>
      <c r="L30" s="31">
        <f>'Environmental levy'!E6</f>
        <v>2</v>
      </c>
      <c r="M30" s="31">
        <f>'Environmental levy'!F6</f>
        <v>2</v>
      </c>
      <c r="N30" s="32">
        <f>'Environmental levy'!G6</f>
        <v>3.5</v>
      </c>
      <c r="O30" s="32">
        <f>'Environmental levy'!H6</f>
        <v>3.5</v>
      </c>
      <c r="P30" s="32">
        <f>'Environmental levy'!I6</f>
        <v>3.5</v>
      </c>
      <c r="Q30" s="32">
        <f>'Environmental levy'!J6</f>
        <v>3.5</v>
      </c>
      <c r="R30" s="32">
        <f>'Environmental levy'!K6</f>
        <v>3.5</v>
      </c>
      <c r="S30" s="92">
        <f>'Environmental levy'!L6</f>
        <v>3.9830999999999999</v>
      </c>
      <c r="T30" s="92">
        <f>'Environmental levy'!M6</f>
        <v>3.7004000000000001</v>
      </c>
      <c r="U30" s="92">
        <f>'Environmental levy'!N6</f>
        <v>3.6899000000000002</v>
      </c>
      <c r="V30" s="92">
        <f>'Environmental levy'!O6</f>
        <v>3.6655000000000002</v>
      </c>
      <c r="W30" s="92">
        <f>'Environmental levy'!P6</f>
        <v>3.8795000000000002</v>
      </c>
      <c r="X30" s="92">
        <f>'Environmental levy'!Q6</f>
        <v>3.6509999999999998</v>
      </c>
      <c r="Y30" s="78">
        <f>'Environmental levy'!R6</f>
        <v>3.5518000000000001</v>
      </c>
    </row>
    <row r="31" spans="2:25" hidden="1" x14ac:dyDescent="0.3">
      <c r="B31"/>
      <c r="C31"/>
      <c r="D31" s="8"/>
      <c r="E31" s="8"/>
      <c r="F31" s="8"/>
      <c r="G31" s="8"/>
      <c r="H31" s="8"/>
      <c r="I31" s="8"/>
      <c r="J31" s="8"/>
      <c r="K31"/>
      <c r="L31"/>
      <c r="M31"/>
      <c r="N31"/>
      <c r="O31"/>
      <c r="P31"/>
      <c r="Q31" s="75"/>
      <c r="S31" s="46"/>
      <c r="U31" s="11"/>
      <c r="V31" s="11"/>
      <c r="W31" s="11"/>
      <c r="X31" s="11"/>
      <c r="Y31" s="11"/>
    </row>
    <row r="32" spans="2:25" ht="15" hidden="1" thickBot="1" x14ac:dyDescent="0.35">
      <c r="B32" s="23" t="s">
        <v>36</v>
      </c>
      <c r="C32" s="23"/>
      <c r="D32" s="8"/>
      <c r="E32" s="8"/>
      <c r="F32" s="8"/>
      <c r="G32" s="8"/>
      <c r="H32" s="8"/>
      <c r="I32" s="8"/>
      <c r="J32" s="8"/>
      <c r="N32"/>
      <c r="O32"/>
      <c r="P32"/>
      <c r="Q32" s="75"/>
      <c r="S32" s="46"/>
      <c r="U32" s="11"/>
      <c r="V32" s="11"/>
      <c r="W32" s="11"/>
      <c r="X32" s="11"/>
      <c r="Y32" s="11"/>
    </row>
    <row r="33" spans="2:25" hidden="1" x14ac:dyDescent="0.3">
      <c r="B33" s="33" t="s">
        <v>21</v>
      </c>
      <c r="C33" s="104"/>
      <c r="D33" s="16"/>
      <c r="E33" s="16"/>
      <c r="F33" s="16"/>
      <c r="G33" s="16"/>
      <c r="H33" s="16"/>
      <c r="I33" s="16"/>
      <c r="J33" s="16"/>
      <c r="K33" s="16">
        <f t="shared" ref="K33:V33" si="15">K46*K28/100</f>
        <v>265.92</v>
      </c>
      <c r="L33" s="16">
        <f t="shared" si="15"/>
        <v>263.89999999999998</v>
      </c>
      <c r="M33" s="16">
        <f t="shared" si="15"/>
        <v>275.82</v>
      </c>
      <c r="N33" s="16">
        <f t="shared" si="15"/>
        <v>498.17559794077204</v>
      </c>
      <c r="O33" s="16">
        <f t="shared" si="15"/>
        <v>489.45992675641583</v>
      </c>
      <c r="P33" s="16">
        <f t="shared" si="15"/>
        <v>550.33117444792299</v>
      </c>
      <c r="Q33" s="16">
        <f t="shared" si="15"/>
        <v>619.94533563909101</v>
      </c>
      <c r="R33" s="16">
        <f t="shared" si="15"/>
        <v>630.61364548735878</v>
      </c>
      <c r="S33" s="16">
        <f t="shared" si="15"/>
        <v>496.33409099999994</v>
      </c>
      <c r="T33" s="16">
        <f t="shared" si="15"/>
        <v>562.05375600000002</v>
      </c>
      <c r="U33" s="16">
        <f t="shared" si="15"/>
        <v>498.025803</v>
      </c>
      <c r="V33" s="16">
        <f t="shared" si="15"/>
        <v>487.43819000000002</v>
      </c>
      <c r="W33" s="16">
        <f>W46*W28/100</f>
        <v>443.69841500000001</v>
      </c>
      <c r="X33" s="16">
        <f>X46*X28/100</f>
        <v>378.31661999999994</v>
      </c>
      <c r="Y33" s="17">
        <f>Y46*Y28/100</f>
        <v>516.14757600000007</v>
      </c>
    </row>
    <row r="34" spans="2:25" hidden="1" x14ac:dyDescent="0.3">
      <c r="B34" s="27" t="s">
        <v>37</v>
      </c>
      <c r="C34" s="75"/>
      <c r="D34" s="8"/>
      <c r="E34" s="8"/>
      <c r="F34" s="8"/>
      <c r="G34" s="8"/>
      <c r="H34" s="8"/>
      <c r="I34" s="8"/>
      <c r="J34" s="8"/>
      <c r="K34" s="8">
        <f t="shared" ref="K34:V34" si="16">K50*K28/100</f>
        <v>225.43482314000005</v>
      </c>
      <c r="L34" s="8">
        <f t="shared" si="16"/>
        <v>219.23771797999999</v>
      </c>
      <c r="M34" s="8">
        <f t="shared" si="16"/>
        <v>204.90726331999997</v>
      </c>
      <c r="N34" s="8">
        <f t="shared" si="16"/>
        <v>451.9434030552049</v>
      </c>
      <c r="O34" s="8">
        <f t="shared" si="16"/>
        <v>403.6589049849988</v>
      </c>
      <c r="P34" s="8">
        <f t="shared" si="16"/>
        <v>395.81272667033585</v>
      </c>
      <c r="Q34" s="8">
        <f t="shared" si="16"/>
        <v>400.48624577486714</v>
      </c>
      <c r="R34" s="8">
        <f t="shared" si="16"/>
        <v>400.90862298208248</v>
      </c>
      <c r="S34" s="8">
        <f t="shared" si="16"/>
        <v>388.79645848486632</v>
      </c>
      <c r="T34" s="8">
        <f t="shared" si="16"/>
        <v>361.41235005423118</v>
      </c>
      <c r="U34" s="8">
        <f t="shared" si="16"/>
        <v>359.11124162389837</v>
      </c>
      <c r="V34" s="8">
        <f t="shared" si="16"/>
        <v>369.43352011672562</v>
      </c>
      <c r="W34" s="8">
        <f>W50*W28/100</f>
        <v>403.95585209075995</v>
      </c>
      <c r="X34" s="8">
        <f>X50*X28/100</f>
        <v>766.44640745359925</v>
      </c>
      <c r="Y34" s="129">
        <f>Y50*Y28/100</f>
        <v>799.25216687674401</v>
      </c>
    </row>
    <row r="35" spans="2:25" ht="15" hidden="1" thickBot="1" x14ac:dyDescent="0.35">
      <c r="B35" s="30" t="s">
        <v>38</v>
      </c>
      <c r="C35" s="32"/>
      <c r="D35" s="34"/>
      <c r="E35" s="34"/>
      <c r="F35" s="34"/>
      <c r="G35" s="34"/>
      <c r="H35" s="34"/>
      <c r="I35" s="34"/>
      <c r="J35" s="34"/>
      <c r="K35" s="19">
        <f t="shared" ref="K35:V35" si="17">SUM(K33:K34)</f>
        <v>491.35482314000006</v>
      </c>
      <c r="L35" s="19">
        <f t="shared" si="17"/>
        <v>483.13771797999993</v>
      </c>
      <c r="M35" s="19">
        <f t="shared" si="17"/>
        <v>480.72726331999996</v>
      </c>
      <c r="N35" s="19">
        <f t="shared" si="17"/>
        <v>950.11900099597688</v>
      </c>
      <c r="O35" s="19">
        <f t="shared" si="17"/>
        <v>893.11883174141462</v>
      </c>
      <c r="P35" s="19">
        <f t="shared" si="17"/>
        <v>946.14390111825878</v>
      </c>
      <c r="Q35" s="19">
        <f t="shared" si="17"/>
        <v>1020.4315814139582</v>
      </c>
      <c r="R35" s="19">
        <f t="shared" si="17"/>
        <v>1031.5222684694413</v>
      </c>
      <c r="S35" s="19">
        <f t="shared" si="17"/>
        <v>885.13054948486626</v>
      </c>
      <c r="T35" s="19">
        <f t="shared" si="17"/>
        <v>923.4661060542312</v>
      </c>
      <c r="U35" s="19">
        <f t="shared" si="17"/>
        <v>857.13704462389842</v>
      </c>
      <c r="V35" s="19">
        <f t="shared" si="17"/>
        <v>856.87171011672558</v>
      </c>
      <c r="W35" s="19">
        <f t="shared" ref="W35:X35" si="18">SUM(W33:W34)</f>
        <v>847.65426709075996</v>
      </c>
      <c r="X35" s="19">
        <f t="shared" si="18"/>
        <v>1144.7630274535991</v>
      </c>
      <c r="Y35" s="130">
        <f t="shared" ref="Y35" si="19">SUM(Y33:Y34)</f>
        <v>1315.3997428767441</v>
      </c>
    </row>
    <row r="36" spans="2:25" ht="14.4" customHeight="1" x14ac:dyDescent="0.3">
      <c r="B36"/>
      <c r="C36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1"/>
      <c r="S36" s="46"/>
      <c r="U36" s="11"/>
      <c r="V36" s="11"/>
    </row>
    <row r="37" spans="2:25" x14ac:dyDescent="0.3">
      <c r="B37" s="139" t="s">
        <v>39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5"/>
      <c r="S37" s="5"/>
      <c r="T37" s="5"/>
      <c r="U37" s="5"/>
      <c r="V37" s="5"/>
      <c r="W37" s="5"/>
      <c r="X37" s="5"/>
      <c r="Y37" s="5"/>
    </row>
    <row r="38" spans="2:25" x14ac:dyDescent="0.3">
      <c r="B38" s="35"/>
      <c r="C38" s="105"/>
      <c r="D38" s="4">
        <v>2003</v>
      </c>
      <c r="E38" s="5" t="s">
        <v>2</v>
      </c>
      <c r="F38" s="5" t="s">
        <v>3</v>
      </c>
      <c r="G38" s="5" t="s">
        <v>4</v>
      </c>
      <c r="H38" s="5" t="s">
        <v>5</v>
      </c>
      <c r="I38" s="5" t="s">
        <v>6</v>
      </c>
      <c r="J38" s="5" t="s">
        <v>7</v>
      </c>
      <c r="K38" s="5" t="s">
        <v>8</v>
      </c>
      <c r="L38" s="5" t="s">
        <v>9</v>
      </c>
      <c r="M38" s="5" t="s">
        <v>10</v>
      </c>
      <c r="N38" s="5" t="s">
        <v>11</v>
      </c>
      <c r="O38" s="5" t="s">
        <v>12</v>
      </c>
      <c r="P38" s="5" t="s">
        <v>13</v>
      </c>
      <c r="Q38" s="5" t="s">
        <v>56</v>
      </c>
      <c r="R38" s="5" t="s">
        <v>57</v>
      </c>
      <c r="S38" s="5" t="s">
        <v>58</v>
      </c>
      <c r="T38" s="5" t="s">
        <v>59</v>
      </c>
      <c r="U38" s="5" t="s">
        <v>61</v>
      </c>
      <c r="V38" s="5" t="s">
        <v>62</v>
      </c>
      <c r="W38" s="5" t="s">
        <v>72</v>
      </c>
      <c r="X38" s="5" t="s">
        <v>73</v>
      </c>
      <c r="Y38" s="5" t="s">
        <v>74</v>
      </c>
    </row>
    <row r="39" spans="2:25" x14ac:dyDescent="0.3">
      <c r="B39" s="7" t="s">
        <v>40</v>
      </c>
      <c r="C39" s="42"/>
      <c r="D39" s="21">
        <v>76825</v>
      </c>
      <c r="E39" s="21">
        <v>99661</v>
      </c>
      <c r="F39" s="21">
        <v>82108</v>
      </c>
      <c r="G39" s="21">
        <v>86908</v>
      </c>
      <c r="H39" s="21">
        <v>89941</v>
      </c>
      <c r="I39" s="21">
        <v>88345</v>
      </c>
      <c r="J39" s="21">
        <v>90712</v>
      </c>
      <c r="K39" s="21">
        <v>91564</v>
      </c>
      <c r="L39" s="21">
        <v>92140</v>
      </c>
      <c r="M39" s="21">
        <v>91386</v>
      </c>
      <c r="N39" s="21">
        <v>91262</v>
      </c>
      <c r="O39" s="21">
        <v>91090</v>
      </c>
      <c r="P39" s="21">
        <v>89591</v>
      </c>
      <c r="Q39" s="21">
        <v>89718</v>
      </c>
      <c r="R39" s="21">
        <v>87133</v>
      </c>
      <c r="S39" s="21">
        <v>87236</v>
      </c>
      <c r="T39" s="21">
        <v>85984</v>
      </c>
      <c r="U39" s="21">
        <v>82446</v>
      </c>
      <c r="V39" s="21">
        <v>83931</v>
      </c>
      <c r="W39" s="127">
        <v>79480</v>
      </c>
      <c r="X39" s="127">
        <v>76102</v>
      </c>
      <c r="Y39" s="128">
        <v>78993</v>
      </c>
    </row>
    <row r="40" spans="2:25" x14ac:dyDescent="0.3">
      <c r="B40" s="7" t="s">
        <v>15</v>
      </c>
      <c r="C40" s="42"/>
      <c r="D40" s="21">
        <v>8015</v>
      </c>
      <c r="E40" s="21">
        <v>10146</v>
      </c>
      <c r="F40" s="21">
        <v>8904</v>
      </c>
      <c r="G40" s="21">
        <v>9736</v>
      </c>
      <c r="H40" s="21">
        <v>10423</v>
      </c>
      <c r="I40" s="21">
        <v>10392</v>
      </c>
      <c r="J40" s="21">
        <v>10350</v>
      </c>
      <c r="K40" s="21">
        <v>10539</v>
      </c>
      <c r="L40" s="21">
        <v>10522</v>
      </c>
      <c r="M40" s="21">
        <v>10390</v>
      </c>
      <c r="N40" s="21">
        <v>11017</v>
      </c>
      <c r="O40" s="21">
        <v>11586</v>
      </c>
      <c r="P40" s="21">
        <v>11917</v>
      </c>
      <c r="Q40" s="21">
        <v>11863</v>
      </c>
      <c r="R40" s="21">
        <v>12302</v>
      </c>
      <c r="S40" s="21">
        <v>11748</v>
      </c>
      <c r="T40" s="21">
        <v>11293</v>
      </c>
      <c r="U40" s="21">
        <v>10949</v>
      </c>
      <c r="V40" s="21">
        <v>10520</v>
      </c>
      <c r="W40" s="127">
        <v>9177</v>
      </c>
      <c r="X40" s="127">
        <v>8559</v>
      </c>
      <c r="Y40" s="128">
        <v>8776</v>
      </c>
    </row>
    <row r="41" spans="2:25" x14ac:dyDescent="0.3">
      <c r="B41" s="7" t="s">
        <v>16</v>
      </c>
      <c r="C41" s="42"/>
      <c r="D41" s="21">
        <v>6936</v>
      </c>
      <c r="E41" s="21">
        <v>8929</v>
      </c>
      <c r="F41" s="21">
        <v>7334</v>
      </c>
      <c r="G41" s="21">
        <v>7842</v>
      </c>
      <c r="H41" s="21">
        <v>8373</v>
      </c>
      <c r="I41" s="21">
        <v>8642</v>
      </c>
      <c r="J41" s="21">
        <v>8889</v>
      </c>
      <c r="K41" s="21">
        <v>9020</v>
      </c>
      <c r="L41" s="21">
        <v>9270</v>
      </c>
      <c r="M41" s="21">
        <v>9519</v>
      </c>
      <c r="N41" s="21">
        <v>9605</v>
      </c>
      <c r="O41" s="21">
        <v>9644</v>
      </c>
      <c r="P41" s="21">
        <v>10150</v>
      </c>
      <c r="Q41" s="21">
        <v>10339</v>
      </c>
      <c r="R41" s="21">
        <v>10539</v>
      </c>
      <c r="S41" s="21">
        <v>10558</v>
      </c>
      <c r="T41" s="21">
        <v>10486</v>
      </c>
      <c r="U41" s="21">
        <v>9696</v>
      </c>
      <c r="V41" s="21">
        <v>9872</v>
      </c>
      <c r="W41" s="127">
        <v>9376</v>
      </c>
      <c r="X41" s="127">
        <v>9427</v>
      </c>
      <c r="Y41" s="128">
        <v>10071</v>
      </c>
    </row>
    <row r="42" spans="2:25" x14ac:dyDescent="0.3">
      <c r="B42" s="7" t="s">
        <v>17</v>
      </c>
      <c r="C42" s="42"/>
      <c r="D42" s="21">
        <v>53715</v>
      </c>
      <c r="E42" s="21">
        <v>71629</v>
      </c>
      <c r="F42" s="21">
        <v>57068</v>
      </c>
      <c r="G42" s="21">
        <v>59823</v>
      </c>
      <c r="H42" s="21">
        <v>61510</v>
      </c>
      <c r="I42" s="21">
        <v>54815</v>
      </c>
      <c r="J42" s="21">
        <v>55816</v>
      </c>
      <c r="K42" s="21">
        <v>59611</v>
      </c>
      <c r="L42" s="21">
        <v>58632</v>
      </c>
      <c r="M42" s="21">
        <v>51675</v>
      </c>
      <c r="N42" s="21">
        <v>54658</v>
      </c>
      <c r="O42" s="21">
        <v>53467</v>
      </c>
      <c r="P42" s="21">
        <v>50150</v>
      </c>
      <c r="Q42" s="21">
        <v>48295</v>
      </c>
      <c r="R42" s="21">
        <v>47854</v>
      </c>
      <c r="S42" s="21">
        <v>48717</v>
      </c>
      <c r="T42" s="21">
        <v>45610</v>
      </c>
      <c r="U42" s="21">
        <v>40881</v>
      </c>
      <c r="V42" s="21">
        <v>45120</v>
      </c>
      <c r="W42" s="127">
        <v>44635</v>
      </c>
      <c r="X42" s="127">
        <v>44231</v>
      </c>
      <c r="Y42" s="128">
        <v>43153</v>
      </c>
    </row>
    <row r="43" spans="2:25" x14ac:dyDescent="0.3">
      <c r="B43" s="7" t="s">
        <v>18</v>
      </c>
      <c r="C43" s="42"/>
      <c r="D43" s="21">
        <v>33372</v>
      </c>
      <c r="E43" s="21">
        <v>40557</v>
      </c>
      <c r="F43" s="21">
        <v>31825</v>
      </c>
      <c r="G43" s="21">
        <v>32421</v>
      </c>
      <c r="H43" s="21">
        <v>32373</v>
      </c>
      <c r="I43" s="21">
        <v>32177</v>
      </c>
      <c r="J43" s="21">
        <v>31733</v>
      </c>
      <c r="K43" s="21">
        <v>32630</v>
      </c>
      <c r="L43" s="21">
        <v>32617</v>
      </c>
      <c r="M43" s="21">
        <v>31611</v>
      </c>
      <c r="N43" s="21">
        <v>30667</v>
      </c>
      <c r="O43" s="21">
        <v>29988</v>
      </c>
      <c r="P43" s="21">
        <v>30629</v>
      </c>
      <c r="Q43" s="21">
        <v>30559</v>
      </c>
      <c r="R43" s="21">
        <v>30235</v>
      </c>
      <c r="S43" s="21">
        <v>28972</v>
      </c>
      <c r="T43" s="21">
        <v>28703</v>
      </c>
      <c r="U43" s="21">
        <v>26991</v>
      </c>
      <c r="V43" s="21">
        <v>28030</v>
      </c>
      <c r="W43" s="127">
        <v>27843</v>
      </c>
      <c r="X43" s="127">
        <v>28072</v>
      </c>
      <c r="Y43" s="128">
        <v>27239</v>
      </c>
    </row>
    <row r="44" spans="2:25" x14ac:dyDescent="0.3">
      <c r="B44" s="7" t="s">
        <v>19</v>
      </c>
      <c r="C44" s="42"/>
      <c r="D44" s="21">
        <v>4358</v>
      </c>
      <c r="E44" s="21">
        <v>5605</v>
      </c>
      <c r="F44" s="21">
        <v>4410</v>
      </c>
      <c r="G44" s="21">
        <v>4732</v>
      </c>
      <c r="H44" s="21">
        <v>4848</v>
      </c>
      <c r="I44" s="21">
        <v>4913</v>
      </c>
      <c r="J44" s="21">
        <v>5010</v>
      </c>
      <c r="K44" s="21">
        <v>4919</v>
      </c>
      <c r="L44" s="21">
        <v>5139</v>
      </c>
      <c r="M44" s="21">
        <v>5193</v>
      </c>
      <c r="N44" s="21">
        <v>5191</v>
      </c>
      <c r="O44" s="21">
        <v>5401</v>
      </c>
      <c r="P44" s="21">
        <v>5733</v>
      </c>
      <c r="Q44" s="21">
        <v>5405</v>
      </c>
      <c r="R44" s="21">
        <v>5711</v>
      </c>
      <c r="S44" s="21">
        <v>5796</v>
      </c>
      <c r="T44" s="21">
        <v>5770</v>
      </c>
      <c r="U44" s="21">
        <v>5461</v>
      </c>
      <c r="V44" s="21">
        <v>5382</v>
      </c>
      <c r="W44" s="127">
        <v>4785</v>
      </c>
      <c r="X44" s="127">
        <v>4911</v>
      </c>
      <c r="Y44" s="128">
        <v>5286</v>
      </c>
    </row>
    <row r="45" spans="2:25" x14ac:dyDescent="0.3">
      <c r="B45" s="7" t="s">
        <v>20</v>
      </c>
      <c r="C45" s="42"/>
      <c r="D45" s="21">
        <v>3182</v>
      </c>
      <c r="E45" s="21">
        <v>3918</v>
      </c>
      <c r="F45" s="21">
        <v>3150</v>
      </c>
      <c r="G45" s="21">
        <v>3069</v>
      </c>
      <c r="H45" s="21">
        <v>2990</v>
      </c>
      <c r="I45" s="21">
        <v>2918</v>
      </c>
      <c r="J45" s="21">
        <v>2854</v>
      </c>
      <c r="K45" s="21">
        <v>2867</v>
      </c>
      <c r="L45" s="21">
        <v>3270</v>
      </c>
      <c r="M45" s="21">
        <v>2996</v>
      </c>
      <c r="N45" s="21">
        <v>3125</v>
      </c>
      <c r="O45" s="21">
        <v>3098</v>
      </c>
      <c r="P45" s="21">
        <v>2852</v>
      </c>
      <c r="Q45" s="21">
        <v>2849</v>
      </c>
      <c r="R45" s="21">
        <v>3148</v>
      </c>
      <c r="S45" s="21">
        <v>2831</v>
      </c>
      <c r="T45" s="21">
        <v>2600</v>
      </c>
      <c r="U45" s="21">
        <v>1931</v>
      </c>
      <c r="V45" s="21">
        <v>2128</v>
      </c>
      <c r="W45" s="127">
        <v>1668</v>
      </c>
      <c r="X45" s="127">
        <v>1647</v>
      </c>
      <c r="Y45" s="128">
        <v>1673</v>
      </c>
    </row>
    <row r="46" spans="2:25" x14ac:dyDescent="0.3">
      <c r="B46" s="7" t="s">
        <v>21</v>
      </c>
      <c r="C46" s="42"/>
      <c r="D46" s="21">
        <v>10173</v>
      </c>
      <c r="E46" s="21">
        <v>16008</v>
      </c>
      <c r="F46" s="21">
        <v>13122</v>
      </c>
      <c r="G46" s="21">
        <v>13589</v>
      </c>
      <c r="H46" s="21">
        <f>(4553+9355)</f>
        <v>13908</v>
      </c>
      <c r="I46" s="21">
        <f>(3525+9123)</f>
        <v>12648</v>
      </c>
      <c r="J46" s="21">
        <v>13227</v>
      </c>
      <c r="K46" s="21">
        <v>13296</v>
      </c>
      <c r="L46" s="21">
        <v>13195</v>
      </c>
      <c r="M46" s="21">
        <v>13791</v>
      </c>
      <c r="N46" s="21">
        <v>12378</v>
      </c>
      <c r="O46" s="21">
        <v>12000</v>
      </c>
      <c r="P46" s="21">
        <v>13465</v>
      </c>
      <c r="Q46" s="21">
        <v>15093</v>
      </c>
      <c r="R46" s="21">
        <v>15268</v>
      </c>
      <c r="S46" s="21">
        <v>12461</v>
      </c>
      <c r="T46" s="21">
        <v>15189</v>
      </c>
      <c r="U46" s="21">
        <v>13497</v>
      </c>
      <c r="V46" s="21">
        <v>13298</v>
      </c>
      <c r="W46" s="127">
        <v>11437</v>
      </c>
      <c r="X46" s="127">
        <v>10362</v>
      </c>
      <c r="Y46" s="128">
        <v>14532</v>
      </c>
    </row>
    <row r="47" spans="2:25" x14ac:dyDescent="0.3">
      <c r="B47" s="7" t="s">
        <v>23</v>
      </c>
      <c r="C47" s="42"/>
      <c r="D47" s="21">
        <v>404</v>
      </c>
      <c r="E47" s="21">
        <v>506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11"/>
      <c r="X47" s="11"/>
      <c r="Y47" s="99"/>
    </row>
    <row r="48" spans="2:25" ht="15.6" customHeight="1" thickBot="1" x14ac:dyDescent="0.35">
      <c r="B48" s="12" t="s">
        <v>27</v>
      </c>
      <c r="C48" s="101"/>
      <c r="D48" s="37">
        <f t="shared" ref="D48:I48" si="20">SUM(D39:D47)</f>
        <v>196980</v>
      </c>
      <c r="E48" s="37">
        <f t="shared" si="20"/>
        <v>256959</v>
      </c>
      <c r="F48" s="37">
        <f t="shared" si="20"/>
        <v>207921</v>
      </c>
      <c r="G48" s="37">
        <f t="shared" si="20"/>
        <v>218120</v>
      </c>
      <c r="H48" s="37">
        <f t="shared" si="20"/>
        <v>224366</v>
      </c>
      <c r="I48" s="37">
        <f t="shared" si="20"/>
        <v>214850</v>
      </c>
      <c r="J48" s="37">
        <f t="shared" ref="J48:P48" si="21">SUM(J39:J47)</f>
        <v>218591</v>
      </c>
      <c r="K48" s="37">
        <f t="shared" si="21"/>
        <v>224446</v>
      </c>
      <c r="L48" s="37">
        <f t="shared" si="21"/>
        <v>224785</v>
      </c>
      <c r="M48" s="37">
        <f t="shared" si="21"/>
        <v>216561</v>
      </c>
      <c r="N48" s="37">
        <f t="shared" si="21"/>
        <v>217903</v>
      </c>
      <c r="O48" s="37">
        <f t="shared" si="21"/>
        <v>216274</v>
      </c>
      <c r="P48" s="37">
        <f t="shared" si="21"/>
        <v>214487</v>
      </c>
      <c r="Q48" s="37">
        <f t="shared" ref="Q48:W48" si="22">SUM(Q39:Q47)</f>
        <v>214121</v>
      </c>
      <c r="R48" s="37">
        <f t="shared" si="22"/>
        <v>212190</v>
      </c>
      <c r="S48" s="37">
        <f t="shared" si="22"/>
        <v>208319</v>
      </c>
      <c r="T48" s="37">
        <f t="shared" si="22"/>
        <v>205635</v>
      </c>
      <c r="U48" s="37">
        <f t="shared" si="22"/>
        <v>191852</v>
      </c>
      <c r="V48" s="37">
        <f t="shared" si="22"/>
        <v>198281</v>
      </c>
      <c r="W48" s="37">
        <f t="shared" si="22"/>
        <v>188401</v>
      </c>
      <c r="X48" s="37">
        <f t="shared" ref="X48:Y48" si="23">SUM(X39:X47)</f>
        <v>183311</v>
      </c>
      <c r="Y48" s="38">
        <f t="shared" si="23"/>
        <v>189723</v>
      </c>
    </row>
    <row r="49" spans="2:25" ht="12.6" customHeight="1" x14ac:dyDescent="0.3">
      <c r="Q49" s="11"/>
      <c r="S49" s="46"/>
      <c r="U49" s="11"/>
      <c r="V49" s="11"/>
    </row>
    <row r="50" spans="2:25" hidden="1" x14ac:dyDescent="0.3">
      <c r="B50" s="15" t="s">
        <v>28</v>
      </c>
      <c r="C50" s="39"/>
      <c r="D50" s="39">
        <v>10727.235253000001</v>
      </c>
      <c r="E50" s="39">
        <v>15566.765810000001</v>
      </c>
      <c r="F50" s="39">
        <v>12521.736499199998</v>
      </c>
      <c r="G50" s="39">
        <v>13031.454516799999</v>
      </c>
      <c r="H50" s="39">
        <v>12673.09158</v>
      </c>
      <c r="I50" s="39">
        <v>11351.9096266</v>
      </c>
      <c r="J50" s="39">
        <v>11298.198975000001</v>
      </c>
      <c r="K50" s="39">
        <v>11271.741157000002</v>
      </c>
      <c r="L50" s="39">
        <v>10961.885898999999</v>
      </c>
      <c r="M50" s="39">
        <v>10245.363165999999</v>
      </c>
      <c r="N50" s="39">
        <v>11229.284345</v>
      </c>
      <c r="O50" s="39">
        <v>9896.4319549506235</v>
      </c>
      <c r="P50" s="39">
        <v>9684.3838984091672</v>
      </c>
      <c r="Q50" s="39">
        <v>9750.1159537701133</v>
      </c>
      <c r="R50" s="39">
        <v>9706.5341029210831</v>
      </c>
      <c r="S50" s="39">
        <v>9761.1523307189454</v>
      </c>
      <c r="T50" s="95">
        <v>9766.8454776302879</v>
      </c>
      <c r="U50" s="95">
        <v>9732.2757154366882</v>
      </c>
      <c r="V50" s="95">
        <v>10078.666487975053</v>
      </c>
      <c r="W50" s="95">
        <v>10412.575127999999</v>
      </c>
      <c r="X50" s="95">
        <v>20992.780264409732</v>
      </c>
      <c r="Y50" s="96">
        <v>22502.735708</v>
      </c>
    </row>
    <row r="51" spans="2:25" hidden="1" x14ac:dyDescent="0.3">
      <c r="B51" s="7" t="s">
        <v>29</v>
      </c>
      <c r="C51" s="42"/>
      <c r="D51" s="21">
        <f>D42-D50</f>
        <v>42987.764747000001</v>
      </c>
      <c r="E51" s="21">
        <f t="shared" ref="E51:P51" si="24">E42-E50</f>
        <v>56062.234190000003</v>
      </c>
      <c r="F51" s="21">
        <f t="shared" si="24"/>
        <v>44546.2635008</v>
      </c>
      <c r="G51" s="21">
        <f t="shared" si="24"/>
        <v>46791.545483200003</v>
      </c>
      <c r="H51" s="21">
        <f t="shared" si="24"/>
        <v>48836.90842</v>
      </c>
      <c r="I51" s="21">
        <f t="shared" si="24"/>
        <v>43463.090373400002</v>
      </c>
      <c r="J51" s="21">
        <f t="shared" si="24"/>
        <v>44517.801025000001</v>
      </c>
      <c r="K51" s="21">
        <f t="shared" si="24"/>
        <v>48339.258842999996</v>
      </c>
      <c r="L51" s="21">
        <f t="shared" si="24"/>
        <v>47670.114100999999</v>
      </c>
      <c r="M51" s="21">
        <f t="shared" si="24"/>
        <v>41429.636834000004</v>
      </c>
      <c r="N51" s="21">
        <f t="shared" si="24"/>
        <v>43428.715655</v>
      </c>
      <c r="O51" s="21">
        <f t="shared" si="24"/>
        <v>43570.568045049375</v>
      </c>
      <c r="P51" s="21">
        <f t="shared" si="24"/>
        <v>40465.616101590829</v>
      </c>
      <c r="Q51" s="21">
        <f t="shared" ref="Q51:T51" si="25">Q42-Q50</f>
        <v>38544.884046229883</v>
      </c>
      <c r="R51" s="21">
        <f t="shared" si="25"/>
        <v>38147.465897078917</v>
      </c>
      <c r="S51" s="21">
        <f t="shared" si="25"/>
        <v>38955.847669281051</v>
      </c>
      <c r="T51" s="21">
        <f t="shared" si="25"/>
        <v>35843.15452236971</v>
      </c>
      <c r="U51" s="21">
        <f>U42-U50</f>
        <v>31148.724284563312</v>
      </c>
      <c r="V51" s="127">
        <f>V42-V50</f>
        <v>35041.333512024947</v>
      </c>
      <c r="W51" s="127">
        <f>W42-W50</f>
        <v>34222.424872000003</v>
      </c>
      <c r="X51" s="127">
        <f>X42-X50</f>
        <v>23238.219735590268</v>
      </c>
      <c r="Y51" s="128">
        <f>Y42-Y50</f>
        <v>20650.264292</v>
      </c>
    </row>
    <row r="52" spans="2:25" ht="13.8" hidden="1" customHeight="1" thickBot="1" x14ac:dyDescent="0.35">
      <c r="B52" s="40" t="s">
        <v>41</v>
      </c>
      <c r="C52" s="106"/>
      <c r="D52" s="34">
        <f>D48-D50-D46</f>
        <v>176079.76474700001</v>
      </c>
      <c r="E52" s="34">
        <f t="shared" ref="E52:P52" si="26">E48-E50-E46</f>
        <v>225384.23418999999</v>
      </c>
      <c r="F52" s="34">
        <f t="shared" si="26"/>
        <v>182277.26350080001</v>
      </c>
      <c r="G52" s="34">
        <f t="shared" si="26"/>
        <v>191499.5454832</v>
      </c>
      <c r="H52" s="34">
        <f t="shared" si="26"/>
        <v>197784.90841999999</v>
      </c>
      <c r="I52" s="34">
        <f t="shared" si="26"/>
        <v>190850.09037339999</v>
      </c>
      <c r="J52" s="34">
        <f t="shared" si="26"/>
        <v>194065.80102499999</v>
      </c>
      <c r="K52" s="34">
        <f t="shared" si="26"/>
        <v>199878.25884299999</v>
      </c>
      <c r="L52" s="34">
        <f t="shared" si="26"/>
        <v>200628.11410100001</v>
      </c>
      <c r="M52" s="34">
        <f t="shared" si="26"/>
        <v>192524.636834</v>
      </c>
      <c r="N52" s="34">
        <f t="shared" si="26"/>
        <v>194295.71565500001</v>
      </c>
      <c r="O52" s="34">
        <f t="shared" si="26"/>
        <v>194377.56804504938</v>
      </c>
      <c r="P52" s="34">
        <f t="shared" si="26"/>
        <v>191337.61610159083</v>
      </c>
      <c r="Q52" s="34">
        <f t="shared" ref="Q52:T52" si="27">Q48-Q50-Q46</f>
        <v>189277.88404622988</v>
      </c>
      <c r="R52" s="34">
        <f t="shared" si="27"/>
        <v>187215.46589707892</v>
      </c>
      <c r="S52" s="34">
        <f t="shared" si="27"/>
        <v>186096.84766928107</v>
      </c>
      <c r="T52" s="34">
        <f t="shared" si="27"/>
        <v>180679.1545223697</v>
      </c>
      <c r="U52" s="34">
        <f>U48-U50-U46</f>
        <v>168622.7242845633</v>
      </c>
      <c r="V52" s="34">
        <f>V48-V50-V46</f>
        <v>174904.33351202495</v>
      </c>
      <c r="W52" s="34">
        <f>W48-W50-W46</f>
        <v>166551.424872</v>
      </c>
      <c r="X52" s="34">
        <f>X48-X50-X46</f>
        <v>151956.21973559028</v>
      </c>
      <c r="Y52" s="41">
        <f>Y48-Y50-Y46</f>
        <v>152688.26429200001</v>
      </c>
    </row>
    <row r="53" spans="2:25" x14ac:dyDescent="0.3">
      <c r="B53" s="42"/>
      <c r="C53" s="4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S53" s="46"/>
      <c r="U53" s="11"/>
      <c r="V53" s="11"/>
    </row>
    <row r="54" spans="2:25" ht="10.8" customHeight="1" x14ac:dyDescent="0.3">
      <c r="Q54" s="11"/>
      <c r="S54" s="46"/>
      <c r="U54" s="11"/>
      <c r="V54" s="11"/>
    </row>
    <row r="55" spans="2:25" x14ac:dyDescent="0.3">
      <c r="B55" s="137" t="s">
        <v>42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5"/>
      <c r="S55" s="5"/>
      <c r="T55" s="5"/>
      <c r="U55" s="5"/>
      <c r="V55" s="5"/>
      <c r="W55" s="5"/>
      <c r="X55" s="5"/>
      <c r="Y55" s="6"/>
    </row>
    <row r="56" spans="2:25" x14ac:dyDescent="0.3">
      <c r="B56" s="3"/>
      <c r="C56" s="4"/>
      <c r="D56" s="4">
        <v>2003</v>
      </c>
      <c r="E56" s="5" t="s">
        <v>2</v>
      </c>
      <c r="F56" s="5" t="s">
        <v>3</v>
      </c>
      <c r="G56" s="5" t="s">
        <v>4</v>
      </c>
      <c r="H56" s="5" t="s">
        <v>5</v>
      </c>
      <c r="I56" s="5" t="s">
        <v>6</v>
      </c>
      <c r="J56" s="5" t="s">
        <v>7</v>
      </c>
      <c r="K56" s="5" t="s">
        <v>8</v>
      </c>
      <c r="L56" s="5" t="s">
        <v>9</v>
      </c>
      <c r="M56" s="5" t="s">
        <v>10</v>
      </c>
      <c r="N56" s="5" t="s">
        <v>11</v>
      </c>
      <c r="O56" s="5" t="s">
        <v>12</v>
      </c>
      <c r="P56" s="5" t="s">
        <v>13</v>
      </c>
      <c r="Q56" s="5" t="s">
        <v>56</v>
      </c>
      <c r="R56" s="5" t="s">
        <v>57</v>
      </c>
      <c r="S56" s="5" t="s">
        <v>58</v>
      </c>
      <c r="T56" s="5" t="s">
        <v>59</v>
      </c>
      <c r="U56" s="5" t="s">
        <v>61</v>
      </c>
      <c r="V56" s="5" t="s">
        <v>62</v>
      </c>
      <c r="W56" s="5" t="s">
        <v>72</v>
      </c>
      <c r="X56" s="5" t="s">
        <v>73</v>
      </c>
      <c r="Y56" s="6" t="s">
        <v>74</v>
      </c>
    </row>
    <row r="57" spans="2:25" x14ac:dyDescent="0.3">
      <c r="B57" s="7" t="s">
        <v>40</v>
      </c>
      <c r="C57" s="42"/>
      <c r="D57" s="67">
        <f t="shared" ref="D57:P57" si="28">D7/D39*100</f>
        <v>15.245037422713962</v>
      </c>
      <c r="E57" s="67">
        <f t="shared" si="28"/>
        <v>15.190495780696562</v>
      </c>
      <c r="F57" s="67">
        <f t="shared" si="28"/>
        <v>16.134846787158377</v>
      </c>
      <c r="G57" s="67">
        <f t="shared" si="28"/>
        <v>16.879918994799098</v>
      </c>
      <c r="H57" s="67">
        <f t="shared" si="28"/>
        <v>18.21416261771606</v>
      </c>
      <c r="I57" s="67">
        <f t="shared" si="28"/>
        <v>23.293904578640557</v>
      </c>
      <c r="J57" s="67">
        <f t="shared" si="28"/>
        <v>30.837154951935798</v>
      </c>
      <c r="K57" s="67">
        <f t="shared" si="28"/>
        <v>39.525359311519807</v>
      </c>
      <c r="L57" s="67">
        <f t="shared" si="28"/>
        <v>48.025830258302584</v>
      </c>
      <c r="M57" s="67">
        <f t="shared" si="28"/>
        <v>54.593701442234043</v>
      </c>
      <c r="N57" s="67">
        <f t="shared" si="28"/>
        <v>60.672569086805026</v>
      </c>
      <c r="O57" s="67">
        <f t="shared" si="28"/>
        <v>65.924909430233839</v>
      </c>
      <c r="P57" s="67">
        <f t="shared" si="28"/>
        <v>74.11012266857162</v>
      </c>
      <c r="Q57" s="67">
        <f t="shared" ref="Q57:V57" si="29">Q7/Q39*100</f>
        <v>81.376089524955972</v>
      </c>
      <c r="R57" s="67">
        <f t="shared" si="29"/>
        <v>83.705369951683068</v>
      </c>
      <c r="S57" s="67">
        <f t="shared" si="29"/>
        <v>88.531111009216374</v>
      </c>
      <c r="T57" s="67">
        <f t="shared" si="29"/>
        <v>99.618533680684777</v>
      </c>
      <c r="U57" s="67">
        <f t="shared" si="29"/>
        <v>109.43890546539554</v>
      </c>
      <c r="V57" s="67">
        <f t="shared" si="29"/>
        <v>125.54240983665153</v>
      </c>
      <c r="W57" s="67">
        <f t="shared" ref="W57:X57" si="30">W7/W39*100</f>
        <v>140.17866129843986</v>
      </c>
      <c r="X57" s="67">
        <f t="shared" si="30"/>
        <v>163.33604898688603</v>
      </c>
      <c r="Y57" s="68">
        <f t="shared" ref="Y57" si="31">Y7/Y39*100</f>
        <v>183.93908320990468</v>
      </c>
    </row>
    <row r="58" spans="2:25" x14ac:dyDescent="0.3">
      <c r="B58" s="10" t="s">
        <v>15</v>
      </c>
      <c r="C58" s="45"/>
      <c r="D58" s="67">
        <f t="shared" ref="D58:P58" si="32">D8/D40*100</f>
        <v>36.581409856519024</v>
      </c>
      <c r="E58" s="67">
        <f t="shared" si="32"/>
        <v>38.704908338261383</v>
      </c>
      <c r="F58" s="67">
        <f t="shared" si="32"/>
        <v>40.083108715184181</v>
      </c>
      <c r="G58" s="67">
        <f t="shared" si="32"/>
        <v>41.741988496302383</v>
      </c>
      <c r="H58" s="67">
        <f t="shared" si="32"/>
        <v>44.564904538040871</v>
      </c>
      <c r="I58" s="67">
        <f t="shared" si="32"/>
        <v>53.425712086220166</v>
      </c>
      <c r="J58" s="67">
        <f t="shared" si="32"/>
        <v>63.980676328502419</v>
      </c>
      <c r="K58" s="67">
        <f t="shared" si="32"/>
        <v>66.448429642281042</v>
      </c>
      <c r="L58" s="67">
        <f t="shared" si="32"/>
        <v>77.504276753468929</v>
      </c>
      <c r="M58" s="67">
        <f t="shared" si="32"/>
        <v>87.045235803657363</v>
      </c>
      <c r="N58" s="67">
        <f t="shared" si="32"/>
        <v>92.411727330489242</v>
      </c>
      <c r="O58" s="67">
        <f t="shared" si="32"/>
        <v>98.058001035732772</v>
      </c>
      <c r="P58" s="67">
        <f t="shared" si="32"/>
        <v>108.11445833682973</v>
      </c>
      <c r="Q58" s="67">
        <f t="shared" ref="Q58:Q64" si="33">Q8/Q40*100</f>
        <v>118.6040630531906</v>
      </c>
      <c r="R58" s="67">
        <f t="shared" ref="R58:T59" si="34">R8/R40*100</f>
        <v>118.55795805560072</v>
      </c>
      <c r="S58" s="67">
        <f t="shared" si="34"/>
        <v>125.73203949608444</v>
      </c>
      <c r="T58" s="67">
        <f t="shared" si="34"/>
        <v>142.29168511467282</v>
      </c>
      <c r="U58" s="67">
        <f t="shared" ref="U58:V64" si="35">U8/U40*100</f>
        <v>154.57119371632112</v>
      </c>
      <c r="V58" s="67">
        <f t="shared" si="35"/>
        <v>177.56653992395437</v>
      </c>
      <c r="W58" s="67">
        <f t="shared" ref="W58:X58" si="36">W8/W40*100</f>
        <v>196.70916421488505</v>
      </c>
      <c r="X58" s="67">
        <f t="shared" si="36"/>
        <v>225.69225376796354</v>
      </c>
      <c r="Y58" s="68">
        <f t="shared" ref="Y58" si="37">Y8/Y40*100</f>
        <v>252.51823154056518</v>
      </c>
    </row>
    <row r="59" spans="2:25" x14ac:dyDescent="0.3">
      <c r="B59" s="10" t="s">
        <v>16</v>
      </c>
      <c r="C59" s="45"/>
      <c r="D59" s="67">
        <f t="shared" ref="D59:P59" si="38">D9/D41*100</f>
        <v>20.617070357554788</v>
      </c>
      <c r="E59" s="67">
        <f t="shared" si="38"/>
        <v>21.883749580020158</v>
      </c>
      <c r="F59" s="67">
        <f t="shared" si="38"/>
        <v>22.688846468502863</v>
      </c>
      <c r="G59" s="67">
        <f t="shared" si="38"/>
        <v>23.501657740372352</v>
      </c>
      <c r="H59" s="67">
        <f t="shared" si="38"/>
        <v>24.85369640511167</v>
      </c>
      <c r="I59" s="67">
        <f t="shared" si="38"/>
        <v>31.613052534135615</v>
      </c>
      <c r="J59" s="67">
        <f t="shared" si="38"/>
        <v>40.971987850151876</v>
      </c>
      <c r="K59" s="67">
        <f t="shared" si="38"/>
        <v>52.627494456762747</v>
      </c>
      <c r="L59" s="67">
        <f t="shared" si="38"/>
        <v>63.915857605177997</v>
      </c>
      <c r="M59" s="67">
        <f t="shared" si="38"/>
        <v>73.242987708792938</v>
      </c>
      <c r="N59" s="67">
        <f t="shared" si="38"/>
        <v>82.665278500780843</v>
      </c>
      <c r="O59" s="67">
        <f t="shared" si="38"/>
        <v>89.164247200331815</v>
      </c>
      <c r="P59" s="67">
        <f t="shared" si="38"/>
        <v>100.06896551724138</v>
      </c>
      <c r="Q59" s="67">
        <f t="shared" si="33"/>
        <v>109.09178837411741</v>
      </c>
      <c r="R59" s="67">
        <f t="shared" si="34"/>
        <v>111.25343960527564</v>
      </c>
      <c r="S59" s="67">
        <f t="shared" si="34"/>
        <v>117.30441371471869</v>
      </c>
      <c r="T59" s="67">
        <f t="shared" si="34"/>
        <v>134.15029563227162</v>
      </c>
      <c r="U59" s="67">
        <f t="shared" si="35"/>
        <v>147.52475247524751</v>
      </c>
      <c r="V59" s="67">
        <f t="shared" si="35"/>
        <v>169.3982982171799</v>
      </c>
      <c r="W59" s="67">
        <f t="shared" ref="W59:X59" si="39">W9/W41*100</f>
        <v>187.94795221843003</v>
      </c>
      <c r="X59" s="67">
        <f t="shared" si="39"/>
        <v>221.70361726954494</v>
      </c>
      <c r="Y59" s="68">
        <f t="shared" ref="Y59" si="40">Y9/Y41*100</f>
        <v>246.93674908152121</v>
      </c>
    </row>
    <row r="60" spans="2:25" x14ac:dyDescent="0.3">
      <c r="B60" s="10" t="s">
        <v>17</v>
      </c>
      <c r="C60" s="45"/>
      <c r="D60" s="67">
        <f t="shared" ref="D60:E64" si="41">D10/D42*100</f>
        <v>14.158056408824352</v>
      </c>
      <c r="E60" s="67">
        <f t="shared" si="41"/>
        <v>13.971994583199542</v>
      </c>
      <c r="F60" s="67">
        <f>(F10/F42)*100</f>
        <v>14.635172075418797</v>
      </c>
      <c r="G60" s="67">
        <f t="shared" ref="G60:P60" si="42">G10/G42*100</f>
        <v>16.010564498604214</v>
      </c>
      <c r="H60" s="67">
        <f t="shared" si="42"/>
        <v>17.280117054137538</v>
      </c>
      <c r="I60" s="67">
        <f t="shared" si="42"/>
        <v>21.685669980844661</v>
      </c>
      <c r="J60" s="67">
        <f t="shared" si="42"/>
        <v>27.033467106206103</v>
      </c>
      <c r="K60" s="67">
        <f t="shared" si="42"/>
        <v>34.337622250926842</v>
      </c>
      <c r="L60" s="67">
        <f t="shared" si="42"/>
        <v>40.118024287078732</v>
      </c>
      <c r="M60" s="67">
        <f t="shared" si="42"/>
        <v>45.559748427672957</v>
      </c>
      <c r="N60" s="67">
        <f t="shared" si="42"/>
        <v>51.785648944344828</v>
      </c>
      <c r="O60" s="67">
        <f t="shared" si="42"/>
        <v>56.814483700226305</v>
      </c>
      <c r="P60" s="67">
        <f t="shared" si="42"/>
        <v>62.636091724825526</v>
      </c>
      <c r="Q60" s="67">
        <f t="shared" si="33"/>
        <v>67.710943161817994</v>
      </c>
      <c r="R60" s="67">
        <f t="shared" ref="R60:T64" si="43">R10/R42*100</f>
        <v>70.015045764199442</v>
      </c>
      <c r="S60" s="67">
        <f t="shared" si="43"/>
        <v>73.992651435843754</v>
      </c>
      <c r="T60" s="67">
        <f t="shared" si="43"/>
        <v>82.793247094935325</v>
      </c>
      <c r="U60" s="67">
        <f t="shared" si="35"/>
        <v>90.029598101807679</v>
      </c>
      <c r="V60" s="67">
        <f t="shared" si="35"/>
        <v>106.25886524822694</v>
      </c>
      <c r="W60" s="67">
        <f t="shared" ref="W60:X60" si="44">W10/W42*100</f>
        <v>119.34356446734627</v>
      </c>
      <c r="X60" s="67">
        <f t="shared" si="44"/>
        <v>138.74205873708485</v>
      </c>
      <c r="Y60" s="68">
        <f t="shared" ref="Y60" si="45">Y10/Y42*100</f>
        <v>147.1716914235395</v>
      </c>
    </row>
    <row r="61" spans="2:25" x14ac:dyDescent="0.3">
      <c r="B61" s="10" t="s">
        <v>18</v>
      </c>
      <c r="C61" s="45"/>
      <c r="D61" s="67">
        <f t="shared" si="41"/>
        <v>15.069519357545246</v>
      </c>
      <c r="E61" s="67">
        <f t="shared" si="41"/>
        <v>15.36356239366817</v>
      </c>
      <c r="F61" s="67">
        <f>F11/F43*100</f>
        <v>16.185388845247449</v>
      </c>
      <c r="G61" s="67">
        <f t="shared" ref="G61:P61" si="46">G11/G43*100</f>
        <v>16.899540421331853</v>
      </c>
      <c r="H61" s="67">
        <f t="shared" si="46"/>
        <v>17.993389553022581</v>
      </c>
      <c r="I61" s="67">
        <f t="shared" si="46"/>
        <v>23.118998042079745</v>
      </c>
      <c r="J61" s="67">
        <f t="shared" si="46"/>
        <v>30.249267324236602</v>
      </c>
      <c r="K61" s="67">
        <f t="shared" si="46"/>
        <v>39.776279497395031</v>
      </c>
      <c r="L61" s="67">
        <f t="shared" si="46"/>
        <v>48.100683692552963</v>
      </c>
      <c r="M61" s="67">
        <f t="shared" si="46"/>
        <v>55.740090474834716</v>
      </c>
      <c r="N61" s="67">
        <f t="shared" si="46"/>
        <v>64.659079792610953</v>
      </c>
      <c r="O61" s="67">
        <f t="shared" si="46"/>
        <v>69.521141790049356</v>
      </c>
      <c r="P61" s="67">
        <f t="shared" si="46"/>
        <v>78.01430017303862</v>
      </c>
      <c r="Q61" s="67">
        <f t="shared" si="33"/>
        <v>84.803167642920258</v>
      </c>
      <c r="R61" s="67">
        <f t="shared" si="43"/>
        <v>86.90921117909707</v>
      </c>
      <c r="S61" s="67">
        <f t="shared" si="43"/>
        <v>91.640204335220204</v>
      </c>
      <c r="T61" s="67">
        <f t="shared" si="43"/>
        <v>104.40720482179564</v>
      </c>
      <c r="U61" s="67">
        <f t="shared" si="35"/>
        <v>113.77125708569523</v>
      </c>
      <c r="V61" s="67">
        <f t="shared" si="35"/>
        <v>130.68141277202997</v>
      </c>
      <c r="W61" s="67">
        <f t="shared" ref="W61:X61" si="47">W11/W43*100</f>
        <v>143.51183421326726</v>
      </c>
      <c r="X61" s="67">
        <f t="shared" si="47"/>
        <v>170.71459105158164</v>
      </c>
      <c r="Y61" s="68">
        <f t="shared" ref="Y61" si="48">Y11/Y43*100</f>
        <v>193.69653805205772</v>
      </c>
    </row>
    <row r="62" spans="2:25" x14ac:dyDescent="0.3">
      <c r="B62" s="10" t="s">
        <v>19</v>
      </c>
      <c r="C62" s="45"/>
      <c r="D62" s="67">
        <f t="shared" si="41"/>
        <v>29.141808168884808</v>
      </c>
      <c r="E62" s="67">
        <f t="shared" si="41"/>
        <v>30.829616413916145</v>
      </c>
      <c r="F62" s="67">
        <f>F12/F44*100</f>
        <v>32.857142857142854</v>
      </c>
      <c r="G62" s="67">
        <f t="shared" ref="G62:P62" si="49">G12/G44*100</f>
        <v>33.685545224006766</v>
      </c>
      <c r="H62" s="67">
        <f t="shared" si="49"/>
        <v>35.911716171617165</v>
      </c>
      <c r="I62" s="67">
        <f t="shared" si="49"/>
        <v>45.776511296560145</v>
      </c>
      <c r="J62" s="67">
        <f t="shared" si="49"/>
        <v>58.9620758483034</v>
      </c>
      <c r="K62" s="67">
        <f t="shared" si="49"/>
        <v>72.718032120349662</v>
      </c>
      <c r="L62" s="67">
        <f t="shared" si="49"/>
        <v>87.215411558669004</v>
      </c>
      <c r="M62" s="67">
        <f t="shared" si="49"/>
        <v>99.749663007895236</v>
      </c>
      <c r="N62" s="67">
        <f t="shared" si="49"/>
        <v>108.74590637642072</v>
      </c>
      <c r="O62" s="67">
        <f t="shared" si="49"/>
        <v>115.66376596926496</v>
      </c>
      <c r="P62" s="67">
        <f t="shared" si="49"/>
        <v>128.18768533054248</v>
      </c>
      <c r="Q62" s="67">
        <f t="shared" si="33"/>
        <v>141.70212765957447</v>
      </c>
      <c r="R62" s="67">
        <f t="shared" si="43"/>
        <v>142.77709683067764</v>
      </c>
      <c r="S62" s="67">
        <f t="shared" si="43"/>
        <v>149.79296066252587</v>
      </c>
      <c r="T62" s="67">
        <f t="shared" si="43"/>
        <v>170.51993067590988</v>
      </c>
      <c r="U62" s="67">
        <f t="shared" si="35"/>
        <v>187.91430140999816</v>
      </c>
      <c r="V62" s="67">
        <f t="shared" si="35"/>
        <v>215.5332590115199</v>
      </c>
      <c r="W62" s="67">
        <f t="shared" ref="W62:X62" si="50">W12/W44*100</f>
        <v>243.67816091954023</v>
      </c>
      <c r="X62" s="67">
        <f t="shared" si="50"/>
        <v>282.18285481571985</v>
      </c>
      <c r="Y62" s="68">
        <f t="shared" ref="Y62" si="51">Y12/Y44*100</f>
        <v>308.19144911085885</v>
      </c>
    </row>
    <row r="63" spans="2:25" x14ac:dyDescent="0.3">
      <c r="B63" s="10" t="s">
        <v>20</v>
      </c>
      <c r="C63" s="45"/>
      <c r="D63" s="67">
        <f t="shared" si="41"/>
        <v>18.981772470144563</v>
      </c>
      <c r="E63" s="67">
        <f t="shared" si="41"/>
        <v>19.372128637059724</v>
      </c>
      <c r="F63" s="67">
        <f>F13/F45*100</f>
        <v>20.253968253968253</v>
      </c>
      <c r="G63" s="67">
        <f t="shared" ref="G63:P63" si="52">G13/G45*100</f>
        <v>21.049201694362985</v>
      </c>
      <c r="H63" s="67">
        <f t="shared" si="52"/>
        <v>23.31103678929766</v>
      </c>
      <c r="I63" s="67">
        <f t="shared" si="52"/>
        <v>29.78067169294037</v>
      </c>
      <c r="J63" s="67">
        <f t="shared" si="52"/>
        <v>38.227049754730203</v>
      </c>
      <c r="K63" s="67">
        <f t="shared" si="52"/>
        <v>48.552493896058593</v>
      </c>
      <c r="L63" s="67">
        <f t="shared" si="52"/>
        <v>56.238532110091747</v>
      </c>
      <c r="M63" s="67">
        <f t="shared" si="52"/>
        <v>68.65821094793057</v>
      </c>
      <c r="N63" s="67">
        <f t="shared" si="52"/>
        <v>77.344000000000008</v>
      </c>
      <c r="O63" s="67">
        <f t="shared" si="52"/>
        <v>83.634602969657848</v>
      </c>
      <c r="P63" s="67">
        <f t="shared" si="52"/>
        <v>96.598877980364662</v>
      </c>
      <c r="Q63" s="67">
        <f t="shared" si="33"/>
        <v>104.94910494910495</v>
      </c>
      <c r="R63" s="67">
        <f t="shared" si="43"/>
        <v>100.09529860228716</v>
      </c>
      <c r="S63" s="67">
        <f t="shared" si="43"/>
        <v>110.1730837160014</v>
      </c>
      <c r="T63" s="67">
        <f t="shared" si="43"/>
        <v>127.80769230769231</v>
      </c>
      <c r="U63" s="67">
        <f t="shared" si="35"/>
        <v>154.16882444329363</v>
      </c>
      <c r="V63" s="67">
        <f t="shared" si="35"/>
        <v>163.39285714285714</v>
      </c>
      <c r="W63" s="67">
        <f t="shared" ref="W63:X63" si="53">W13/W45*100</f>
        <v>202.27817745803355</v>
      </c>
      <c r="X63" s="67">
        <f t="shared" si="53"/>
        <v>232.84760170006075</v>
      </c>
      <c r="Y63" s="68">
        <f t="shared" ref="Y63" si="54">Y13/Y45*100</f>
        <v>258.9958158995816</v>
      </c>
    </row>
    <row r="64" spans="2:25" x14ac:dyDescent="0.3">
      <c r="B64" s="10" t="s">
        <v>21</v>
      </c>
      <c r="C64" s="45"/>
      <c r="D64" s="67">
        <f t="shared" si="41"/>
        <v>9.5547036272485997</v>
      </c>
      <c r="E64" s="67">
        <f t="shared" si="41"/>
        <v>8.6269365317341329</v>
      </c>
      <c r="F64" s="67">
        <f>F14/F46*100</f>
        <v>9.8308184727937817</v>
      </c>
      <c r="G64" s="67">
        <f t="shared" ref="G64:P64" si="55">G14/G46*100</f>
        <v>11.148723232025903</v>
      </c>
      <c r="H64" s="67">
        <f t="shared" si="55"/>
        <v>14.164509634742595</v>
      </c>
      <c r="I64" s="67">
        <f t="shared" si="55"/>
        <v>18.453510436432637</v>
      </c>
      <c r="J64" s="67">
        <f t="shared" si="55"/>
        <v>22.469191804642019</v>
      </c>
      <c r="K64" s="67">
        <f t="shared" si="55"/>
        <v>31.039410348977135</v>
      </c>
      <c r="L64" s="67">
        <f t="shared" si="55"/>
        <v>36.726032588101553</v>
      </c>
      <c r="M64" s="67">
        <f t="shared" si="55"/>
        <v>42.723515336088752</v>
      </c>
      <c r="N64" s="67">
        <f t="shared" si="55"/>
        <v>47.560187429310062</v>
      </c>
      <c r="O64" s="67">
        <f t="shared" si="55"/>
        <v>52.55</v>
      </c>
      <c r="P64" s="67">
        <f t="shared" si="55"/>
        <v>59.821760118826582</v>
      </c>
      <c r="Q64" s="67">
        <f t="shared" si="33"/>
        <v>70.774531239647516</v>
      </c>
      <c r="R64" s="67">
        <f t="shared" si="43"/>
        <v>62.418129421011272</v>
      </c>
      <c r="S64" s="67">
        <f t="shared" si="43"/>
        <v>66.134339138110903</v>
      </c>
      <c r="T64" s="67">
        <f t="shared" si="43"/>
        <v>80.512212785568508</v>
      </c>
      <c r="U64" s="67">
        <f t="shared" si="35"/>
        <v>76.928206268059569</v>
      </c>
      <c r="V64" s="67">
        <f t="shared" si="35"/>
        <v>86.103173409535273</v>
      </c>
      <c r="W64" s="67">
        <f t="shared" ref="W64:X64" si="56">W14/W46*100</f>
        <v>93.54725889656379</v>
      </c>
      <c r="X64" s="67">
        <f t="shared" si="56"/>
        <v>110.56745801968732</v>
      </c>
      <c r="Y64" s="68">
        <f t="shared" ref="Y64" si="57">Y14/Y46*100</f>
        <v>148.71318469584364</v>
      </c>
    </row>
    <row r="65" spans="2:25" x14ac:dyDescent="0.3">
      <c r="B65" s="10" t="s">
        <v>23</v>
      </c>
      <c r="C65" s="45"/>
      <c r="D65" s="67">
        <f>D16/D47*100</f>
        <v>15.841584158415841</v>
      </c>
      <c r="E65" s="67">
        <f>E16/E47*100</f>
        <v>18.972332015810274</v>
      </c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</row>
    <row r="66" spans="2:25" ht="15" thickBot="1" x14ac:dyDescent="0.35">
      <c r="B66" s="44" t="s">
        <v>43</v>
      </c>
      <c r="C66" s="107"/>
      <c r="D66" s="69">
        <f t="shared" ref="D66:Q66" si="58">D20/D48*100</f>
        <v>16.051375774190273</v>
      </c>
      <c r="E66" s="69">
        <f t="shared" si="58"/>
        <v>16.042637152230512</v>
      </c>
      <c r="F66" s="69">
        <f t="shared" si="58"/>
        <v>17.006940135917006</v>
      </c>
      <c r="G66" s="69">
        <f t="shared" si="58"/>
        <v>18.058408215661103</v>
      </c>
      <c r="H66" s="69">
        <f t="shared" si="58"/>
        <v>19.597443462913276</v>
      </c>
      <c r="I66" s="69">
        <f t="shared" si="58"/>
        <v>24.966720968117293</v>
      </c>
      <c r="J66" s="69">
        <f t="shared" si="58"/>
        <v>31.947335434670226</v>
      </c>
      <c r="K66" s="69">
        <f t="shared" si="58"/>
        <v>42.197232296409823</v>
      </c>
      <c r="L66" s="69">
        <f t="shared" si="58"/>
        <v>50.269813377227123</v>
      </c>
      <c r="M66" s="69">
        <f t="shared" si="58"/>
        <v>58.488370482219786</v>
      </c>
      <c r="N66" s="69">
        <f t="shared" si="58"/>
        <v>62.811893365396529</v>
      </c>
      <c r="O66" s="69">
        <f t="shared" si="58"/>
        <v>67.630875648482942</v>
      </c>
      <c r="P66" s="69">
        <f t="shared" si="58"/>
        <v>75.383589681425917</v>
      </c>
      <c r="Q66" s="69">
        <f t="shared" si="58"/>
        <v>81.773389812302383</v>
      </c>
      <c r="R66" s="69">
        <f t="shared" ref="R66:W66" si="59">R20/R48*100</f>
        <v>82.492577407040855</v>
      </c>
      <c r="S66" s="69">
        <f t="shared" si="59"/>
        <v>85.11561595437766</v>
      </c>
      <c r="T66" s="69">
        <f t="shared" si="59"/>
        <v>95.950105769932165</v>
      </c>
      <c r="U66" s="69">
        <f t="shared" si="59"/>
        <v>105.62464816629485</v>
      </c>
      <c r="V66" s="69">
        <f t="shared" si="59"/>
        <v>122.74852355999819</v>
      </c>
      <c r="W66" s="69">
        <f t="shared" si="59"/>
        <v>136.8554307036587</v>
      </c>
      <c r="X66" s="69">
        <f t="shared" ref="X66:Y66" si="60">X20/X48*100</f>
        <v>160.41645073127091</v>
      </c>
      <c r="Y66" s="70">
        <f>Y20/Y48*100</f>
        <v>178.62937018706219</v>
      </c>
    </row>
    <row r="67" spans="2:25" ht="11.4" customHeight="1" x14ac:dyDescent="0.3">
      <c r="B67" s="45"/>
      <c r="C67" s="45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U67" s="11"/>
      <c r="V67" s="11"/>
      <c r="W67" s="11"/>
    </row>
    <row r="68" spans="2:25" hidden="1" x14ac:dyDescent="0.3">
      <c r="B68" s="15" t="s">
        <v>28</v>
      </c>
      <c r="C68" s="39"/>
      <c r="D68" s="71">
        <f t="shared" ref="D68:P68" si="61">(D22/D50)*100</f>
        <v>11.882486893108192</v>
      </c>
      <c r="E68" s="71">
        <f t="shared" si="61"/>
        <v>12.368535737280579</v>
      </c>
      <c r="F68" s="71">
        <f t="shared" si="61"/>
        <v>14.580859083838529</v>
      </c>
      <c r="G68" s="71">
        <f t="shared" si="61"/>
        <v>20.487989247694497</v>
      </c>
      <c r="H68" s="71">
        <f t="shared" si="61"/>
        <v>21.042720555326405</v>
      </c>
      <c r="I68" s="71">
        <f t="shared" si="61"/>
        <v>20.723927156779297</v>
      </c>
      <c r="J68" s="71">
        <f t="shared" si="61"/>
        <v>18.339354356343325</v>
      </c>
      <c r="K68" s="71">
        <f t="shared" si="61"/>
        <v>20.168378439104</v>
      </c>
      <c r="L68" s="71">
        <f t="shared" si="61"/>
        <v>21.302332300713179</v>
      </c>
      <c r="M68" s="71">
        <f t="shared" si="61"/>
        <v>23.177393443409734</v>
      </c>
      <c r="N68" s="71">
        <f t="shared" si="61"/>
        <v>24.953918754739661</v>
      </c>
      <c r="O68" s="71">
        <f t="shared" si="61"/>
        <v>28.445129138949504</v>
      </c>
      <c r="P68" s="71">
        <f t="shared" si="61"/>
        <v>29.685399350638551</v>
      </c>
      <c r="Q68" s="71">
        <f t="shared" ref="Q68:V69" si="62">(Q22/Q50)*100</f>
        <v>31.506676281148838</v>
      </c>
      <c r="R68" s="71">
        <f t="shared" si="62"/>
        <v>34.393071911403887</v>
      </c>
      <c r="S68" s="71">
        <f t="shared" si="62"/>
        <v>35.792363552763774</v>
      </c>
      <c r="T68" s="71">
        <f t="shared" si="62"/>
        <v>34.175393641733528</v>
      </c>
      <c r="U68" s="71">
        <f t="shared" si="62"/>
        <v>37.56191446119518</v>
      </c>
      <c r="V68" s="71">
        <f t="shared" si="62"/>
        <v>68.130203012994031</v>
      </c>
      <c r="W68" s="71">
        <f t="shared" ref="W68:X68" si="63">(W22/W50)*100</f>
        <v>69.279923750961672</v>
      </c>
      <c r="X68" s="71">
        <f t="shared" si="63"/>
        <v>114.57484593317567</v>
      </c>
      <c r="Y68" s="72">
        <f t="shared" ref="Y68" si="64">(Y22/Y50)*100</f>
        <v>112.64180576043763</v>
      </c>
    </row>
    <row r="69" spans="2:25" hidden="1" x14ac:dyDescent="0.3">
      <c r="B69" s="7" t="s">
        <v>29</v>
      </c>
      <c r="C69" s="42"/>
      <c r="D69" s="67">
        <f t="shared" ref="D69:P69" si="65">(D23/D51)*100</f>
        <v>14.725905648562875</v>
      </c>
      <c r="E69" s="67">
        <f t="shared" si="65"/>
        <v>14.417226006831346</v>
      </c>
      <c r="F69" s="67">
        <f t="shared" si="65"/>
        <v>14.650439191347372</v>
      </c>
      <c r="G69" s="67">
        <f t="shared" si="65"/>
        <v>14.763600835240847</v>
      </c>
      <c r="H69" s="67">
        <f t="shared" si="65"/>
        <v>16.303728083326533</v>
      </c>
      <c r="I69" s="67">
        <f t="shared" si="65"/>
        <v>21.936862832734057</v>
      </c>
      <c r="J69" s="67">
        <f t="shared" si="65"/>
        <v>29.239951108052288</v>
      </c>
      <c r="K69" s="67">
        <f t="shared" si="65"/>
        <v>37.641604406632133</v>
      </c>
      <c r="L69" s="67">
        <f t="shared" si="65"/>
        <v>44.444749166072484</v>
      </c>
      <c r="M69" s="67">
        <f t="shared" si="65"/>
        <v>51.094804316357809</v>
      </c>
      <c r="N69" s="67">
        <f t="shared" si="65"/>
        <v>58.723480819479001</v>
      </c>
      <c r="O69" s="67">
        <f t="shared" si="65"/>
        <v>63.258177221303647</v>
      </c>
      <c r="P69" s="67">
        <f t="shared" si="65"/>
        <v>70.521975727403827</v>
      </c>
      <c r="Q69" s="67">
        <f t="shared" si="62"/>
        <v>76.86898861564238</v>
      </c>
      <c r="R69" s="67">
        <f t="shared" si="62"/>
        <v>79.078974281715972</v>
      </c>
      <c r="S69" s="67">
        <f t="shared" si="62"/>
        <v>83.564483430609897</v>
      </c>
      <c r="T69" s="67">
        <f t="shared" si="62"/>
        <v>96.041050433091485</v>
      </c>
      <c r="U69" s="67">
        <f t="shared" si="62"/>
        <v>106.42288466711996</v>
      </c>
      <c r="V69" s="67">
        <f t="shared" si="62"/>
        <v>117.22551610840864</v>
      </c>
      <c r="W69" s="67">
        <f t="shared" ref="W69:X69" si="66">(W23/W51)*100</f>
        <v>134.57601576471362</v>
      </c>
      <c r="X69" s="67">
        <f t="shared" si="66"/>
        <v>160.57406625608974</v>
      </c>
      <c r="Y69" s="68">
        <f t="shared" ref="Y69" si="67">(Y23/Y51)*100</f>
        <v>184.79914645835277</v>
      </c>
    </row>
    <row r="70" spans="2:25" ht="15" hidden="1" thickBot="1" x14ac:dyDescent="0.35">
      <c r="B70" s="18" t="s">
        <v>44</v>
      </c>
      <c r="C70" s="34"/>
      <c r="D70" s="73">
        <f t="shared" ref="D70:P70" si="68">(D25/D52)*100</f>
        <v>16.680700203837485</v>
      </c>
      <c r="E70" s="73">
        <f t="shared" si="68"/>
        <v>16.823101732877856</v>
      </c>
      <c r="F70" s="73">
        <f t="shared" si="68"/>
        <v>17.690205913180471</v>
      </c>
      <c r="G70" s="73">
        <f t="shared" si="68"/>
        <v>18.383394545898927</v>
      </c>
      <c r="H70" s="73">
        <f t="shared" si="68"/>
        <v>19.886874619157052</v>
      </c>
      <c r="I70" s="73">
        <f t="shared" si="68"/>
        <v>25.650728497062897</v>
      </c>
      <c r="J70" s="73">
        <f t="shared" si="68"/>
        <v>33.385574847236278</v>
      </c>
      <c r="K70" s="73">
        <f t="shared" si="68"/>
        <v>43.935902920096659</v>
      </c>
      <c r="L70" s="73">
        <f t="shared" si="68"/>
        <v>52.502474737096158</v>
      </c>
      <c r="M70" s="73">
        <f t="shared" si="68"/>
        <v>61.247052089058144</v>
      </c>
      <c r="N70" s="73">
        <f t="shared" si="68"/>
        <v>65.482521875432766</v>
      </c>
      <c r="O70" s="73">
        <f t="shared" si="68"/>
        <v>70.097506460697218</v>
      </c>
      <c r="P70" s="73">
        <f t="shared" si="68"/>
        <v>78.297206328967363</v>
      </c>
      <c r="Q70" s="73">
        <f t="shared" ref="Q70:V70" si="69">(Q25/Q52)*100</f>
        <v>84.700667357861022</v>
      </c>
      <c r="R70" s="73">
        <f t="shared" si="69"/>
        <v>86.072537706897961</v>
      </c>
      <c r="S70" s="73">
        <f t="shared" si="69"/>
        <v>88.498072043673204</v>
      </c>
      <c r="T70" s="73">
        <f t="shared" si="69"/>
        <v>100.07611364110021</v>
      </c>
      <c r="U70" s="73">
        <f t="shared" si="69"/>
        <v>111.3415968533273</v>
      </c>
      <c r="V70" s="73">
        <f t="shared" si="69"/>
        <v>128.19208526654845</v>
      </c>
      <c r="W70" s="73">
        <f t="shared" ref="W70:X70" si="70">(W25/W52)*100</f>
        <v>143.54516739046636</v>
      </c>
      <c r="X70" s="73">
        <f t="shared" si="70"/>
        <v>169.39536385901587</v>
      </c>
      <c r="Y70" s="74">
        <f t="shared" ref="Y70" si="71">(Y25/Y52)*100</f>
        <v>190.34017693353294</v>
      </c>
    </row>
    <row r="71" spans="2:25" ht="13.2" customHeight="1" x14ac:dyDescent="0.3">
      <c r="B71" s="45"/>
      <c r="C71" s="45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S71" s="46"/>
      <c r="U71" s="11"/>
      <c r="V71" s="11"/>
      <c r="W71" s="11"/>
    </row>
    <row r="72" spans="2:25" x14ac:dyDescent="0.3">
      <c r="B72" s="137" t="s">
        <v>45</v>
      </c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5"/>
      <c r="S72" s="5"/>
      <c r="T72" s="5"/>
      <c r="U72" s="5"/>
      <c r="V72" s="5"/>
      <c r="W72" s="5"/>
      <c r="X72" s="5"/>
      <c r="Y72" s="6"/>
    </row>
    <row r="73" spans="2:25" x14ac:dyDescent="0.3">
      <c r="B73" s="3"/>
      <c r="C73" s="4"/>
      <c r="D73" s="4">
        <v>2003</v>
      </c>
      <c r="E73" s="5" t="s">
        <v>2</v>
      </c>
      <c r="F73" s="5" t="s">
        <v>3</v>
      </c>
      <c r="G73" s="5" t="s">
        <v>4</v>
      </c>
      <c r="H73" s="5" t="s">
        <v>5</v>
      </c>
      <c r="I73" s="5" t="s">
        <v>6</v>
      </c>
      <c r="J73" s="5" t="s">
        <v>7</v>
      </c>
      <c r="K73" s="5" t="s">
        <v>8</v>
      </c>
      <c r="L73" s="5" t="s">
        <v>9</v>
      </c>
      <c r="M73" s="5" t="s">
        <v>10</v>
      </c>
      <c r="N73" s="5" t="s">
        <v>11</v>
      </c>
      <c r="O73" s="5" t="s">
        <v>12</v>
      </c>
      <c r="P73" s="5" t="s">
        <v>13</v>
      </c>
      <c r="Q73" s="5" t="s">
        <v>56</v>
      </c>
      <c r="R73" s="5" t="s">
        <v>57</v>
      </c>
      <c r="S73" s="5" t="s">
        <v>58</v>
      </c>
      <c r="T73" s="5" t="s">
        <v>59</v>
      </c>
      <c r="U73" s="5" t="s">
        <v>61</v>
      </c>
      <c r="V73" s="5" t="s">
        <v>62</v>
      </c>
      <c r="W73" s="5" t="s">
        <v>72</v>
      </c>
      <c r="X73" s="5" t="s">
        <v>73</v>
      </c>
      <c r="Y73" s="6" t="s">
        <v>74</v>
      </c>
    </row>
    <row r="74" spans="2:25" x14ac:dyDescent="0.3">
      <c r="B74" s="7" t="s">
        <v>40</v>
      </c>
      <c r="C74" s="42"/>
      <c r="D74" s="11"/>
      <c r="E74" s="46">
        <f t="shared" ref="E74:Y81" si="72">(E57-D57)/D57</f>
        <v>-3.5776653415187216E-3</v>
      </c>
      <c r="F74" s="46">
        <f t="shared" si="72"/>
        <v>6.2167227462177795E-2</v>
      </c>
      <c r="G74" s="46">
        <f t="shared" si="72"/>
        <v>4.6177829728988769E-2</v>
      </c>
      <c r="H74" s="46">
        <f t="shared" si="72"/>
        <v>7.9043247975778649E-2</v>
      </c>
      <c r="I74" s="46">
        <f t="shared" si="72"/>
        <v>0.27888967873733989</v>
      </c>
      <c r="J74" s="46">
        <f t="shared" si="72"/>
        <v>0.32382936694142961</v>
      </c>
      <c r="K74" s="46">
        <f t="shared" si="72"/>
        <v>0.28174468017966775</v>
      </c>
      <c r="L74" s="46">
        <f t="shared" si="72"/>
        <v>0.21506372351446995</v>
      </c>
      <c r="M74" s="46">
        <f t="shared" si="72"/>
        <v>0.13675705653825782</v>
      </c>
      <c r="N74" s="46">
        <f t="shared" si="72"/>
        <v>0.11134741708259284</v>
      </c>
      <c r="O74" s="46">
        <f t="shared" si="72"/>
        <v>8.656861613877305E-2</v>
      </c>
      <c r="P74" s="46">
        <f t="shared" si="72"/>
        <v>0.12415964328324064</v>
      </c>
      <c r="Q74" s="46">
        <f t="shared" ref="Q74:Y75" si="73">(Q57-P57)/P57</f>
        <v>9.804283942260536E-2</v>
      </c>
      <c r="R74" s="46">
        <f t="shared" si="73"/>
        <v>2.8623646581257316E-2</v>
      </c>
      <c r="S74" s="46">
        <f t="shared" si="73"/>
        <v>5.7651511012003782E-2</v>
      </c>
      <c r="T74" s="46">
        <f t="shared" si="73"/>
        <v>0.12523758648317615</v>
      </c>
      <c r="U74" s="46">
        <f t="shared" si="73"/>
        <v>9.8579766453788395E-2</v>
      </c>
      <c r="V74" s="46">
        <f t="shared" si="73"/>
        <v>0.14714606567723673</v>
      </c>
      <c r="W74" s="46">
        <f t="shared" si="73"/>
        <v>0.11658412070337164</v>
      </c>
      <c r="X74" s="46">
        <f t="shared" si="73"/>
        <v>0.16519909288578644</v>
      </c>
      <c r="Y74" s="47">
        <f t="shared" si="73"/>
        <v>0.12613892861258591</v>
      </c>
    </row>
    <row r="75" spans="2:25" x14ac:dyDescent="0.3">
      <c r="B75" s="10" t="s">
        <v>15</v>
      </c>
      <c r="C75" s="45"/>
      <c r="D75" s="11"/>
      <c r="E75" s="46">
        <f t="shared" si="72"/>
        <v>5.8048568660180808E-2</v>
      </c>
      <c r="F75" s="46">
        <f t="shared" si="72"/>
        <v>3.560789667496489E-2</v>
      </c>
      <c r="G75" s="46">
        <f t="shared" si="72"/>
        <v>4.1386006083150663E-2</v>
      </c>
      <c r="H75" s="46">
        <f t="shared" si="72"/>
        <v>6.7627732732199589E-2</v>
      </c>
      <c r="I75" s="46">
        <f t="shared" si="72"/>
        <v>0.19882927249660451</v>
      </c>
      <c r="J75" s="46">
        <f t="shared" si="72"/>
        <v>0.19756337969343873</v>
      </c>
      <c r="K75" s="46">
        <f t="shared" si="72"/>
        <v>3.857029114709868E-2</v>
      </c>
      <c r="L75" s="46">
        <f t="shared" si="72"/>
        <v>0.16638236856320029</v>
      </c>
      <c r="M75" s="46">
        <f t="shared" si="72"/>
        <v>0.12310235576466302</v>
      </c>
      <c r="N75" s="46">
        <f t="shared" si="72"/>
        <v>6.1651754714488312E-2</v>
      </c>
      <c r="O75" s="46">
        <f t="shared" si="72"/>
        <v>6.1099103634876702E-2</v>
      </c>
      <c r="P75" s="46">
        <f t="shared" si="72"/>
        <v>0.1025562136172074</v>
      </c>
      <c r="Q75" s="46">
        <f t="shared" si="73"/>
        <v>9.7023144524117144E-2</v>
      </c>
      <c r="R75" s="46">
        <f t="shared" si="73"/>
        <v>-3.8873033859895719E-4</v>
      </c>
      <c r="S75" s="46">
        <f t="shared" si="73"/>
        <v>6.0511175783908598E-2</v>
      </c>
      <c r="T75" s="46">
        <f t="shared" si="73"/>
        <v>0.13170585385361605</v>
      </c>
      <c r="U75" s="46">
        <f t="shared" si="73"/>
        <v>8.6298145894837433E-2</v>
      </c>
      <c r="V75" s="46">
        <f t="shared" si="73"/>
        <v>0.14876863958129072</v>
      </c>
      <c r="W75" s="46">
        <f t="shared" si="73"/>
        <v>0.10780535735577666</v>
      </c>
      <c r="X75" s="46">
        <f t="shared" si="73"/>
        <v>0.14733980325094242</v>
      </c>
      <c r="Y75" s="47">
        <f t="shared" si="73"/>
        <v>0.11886087060915126</v>
      </c>
    </row>
    <row r="76" spans="2:25" x14ac:dyDescent="0.3">
      <c r="B76" s="10" t="s">
        <v>16</v>
      </c>
      <c r="C76" s="45"/>
      <c r="D76" s="11"/>
      <c r="E76" s="46">
        <f t="shared" si="72"/>
        <v>6.143837123790076E-2</v>
      </c>
      <c r="F76" s="46">
        <f t="shared" si="72"/>
        <v>3.6789714008506003E-2</v>
      </c>
      <c r="G76" s="46">
        <f t="shared" si="72"/>
        <v>3.5824266032997779E-2</v>
      </c>
      <c r="H76" s="46">
        <f t="shared" si="72"/>
        <v>5.7529501947291013E-2</v>
      </c>
      <c r="I76" s="46">
        <f t="shared" si="72"/>
        <v>0.27196582829561505</v>
      </c>
      <c r="J76" s="46">
        <f t="shared" si="72"/>
        <v>0.29604655564060223</v>
      </c>
      <c r="K76" s="46">
        <f t="shared" si="72"/>
        <v>0.2844750088582208</v>
      </c>
      <c r="L76" s="46">
        <f t="shared" si="72"/>
        <v>0.21449554581568478</v>
      </c>
      <c r="M76" s="46">
        <f t="shared" si="72"/>
        <v>0.14592826339326667</v>
      </c>
      <c r="N76" s="46">
        <f t="shared" si="72"/>
        <v>0.12864427144138391</v>
      </c>
      <c r="O76" s="46">
        <f t="shared" si="72"/>
        <v>7.8617877026683977E-2</v>
      </c>
      <c r="P76" s="46">
        <f t="shared" si="72"/>
        <v>0.12229922484972189</v>
      </c>
      <c r="Q76" s="46">
        <f t="shared" si="72"/>
        <v>9.016604508938833E-2</v>
      </c>
      <c r="R76" s="46">
        <f t="shared" si="72"/>
        <v>1.9814976575002176E-2</v>
      </c>
      <c r="S76" s="46">
        <f t="shared" si="72"/>
        <v>5.4389096920614298E-2</v>
      </c>
      <c r="T76" s="46">
        <f t="shared" si="72"/>
        <v>0.14360825295561069</v>
      </c>
      <c r="U76" s="46">
        <f t="shared" si="72"/>
        <v>9.9697557727621483E-2</v>
      </c>
      <c r="V76" s="46">
        <f t="shared" si="72"/>
        <v>0.14827034361981017</v>
      </c>
      <c r="W76" s="46">
        <f t="shared" si="72"/>
        <v>0.10950318979868523</v>
      </c>
      <c r="X76" s="46">
        <f t="shared" si="72"/>
        <v>0.17960113240225475</v>
      </c>
      <c r="Y76" s="47">
        <f t="shared" si="72"/>
        <v>0.11381470506770353</v>
      </c>
    </row>
    <row r="77" spans="2:25" x14ac:dyDescent="0.3">
      <c r="B77" s="10" t="s">
        <v>17</v>
      </c>
      <c r="C77" s="45"/>
      <c r="D77" s="11"/>
      <c r="E77" s="46">
        <f t="shared" si="72"/>
        <v>-1.3141763265531443E-2</v>
      </c>
      <c r="F77" s="46">
        <f t="shared" si="72"/>
        <v>4.7464768775152877E-2</v>
      </c>
      <c r="G77" s="46">
        <f t="shared" si="72"/>
        <v>9.3978561789206647E-2</v>
      </c>
      <c r="H77" s="46">
        <f t="shared" si="72"/>
        <v>7.9294677938682404E-2</v>
      </c>
      <c r="I77" s="46">
        <f t="shared" si="72"/>
        <v>0.25494925253716738</v>
      </c>
      <c r="J77" s="46">
        <f t="shared" si="72"/>
        <v>0.24660511434902618</v>
      </c>
      <c r="K77" s="46">
        <f t="shared" si="72"/>
        <v>0.27018935884268858</v>
      </c>
      <c r="L77" s="46">
        <f t="shared" si="72"/>
        <v>0.16834019530853991</v>
      </c>
      <c r="M77" s="46">
        <f t="shared" si="72"/>
        <v>0.13564287467533398</v>
      </c>
      <c r="N77" s="46">
        <f t="shared" si="72"/>
        <v>0.13665353149514459</v>
      </c>
      <c r="O77" s="46">
        <f t="shared" si="72"/>
        <v>9.7108655745264005E-2</v>
      </c>
      <c r="P77" s="46">
        <f t="shared" si="72"/>
        <v>0.1024669704879503</v>
      </c>
      <c r="Q77" s="46">
        <f t="shared" si="72"/>
        <v>8.1021201949946595E-2</v>
      </c>
      <c r="R77" s="46">
        <f t="shared" si="72"/>
        <v>3.4028511416168326E-2</v>
      </c>
      <c r="S77" s="46">
        <f t="shared" si="72"/>
        <v>5.6810727297677034E-2</v>
      </c>
      <c r="T77" s="46">
        <f t="shared" si="72"/>
        <v>0.11893877957221516</v>
      </c>
      <c r="U77" s="46">
        <f t="shared" si="72"/>
        <v>8.7402671845624724E-2</v>
      </c>
      <c r="V77" s="46">
        <f t="shared" si="72"/>
        <v>0.18026590686394942</v>
      </c>
      <c r="W77" s="46">
        <f t="shared" si="72"/>
        <v>0.12313983580149011</v>
      </c>
      <c r="X77" s="46">
        <f t="shared" si="72"/>
        <v>0.16254327877936159</v>
      </c>
      <c r="Y77" s="47">
        <f t="shared" si="72"/>
        <v>6.0757586871539385E-2</v>
      </c>
    </row>
    <row r="78" spans="2:25" x14ac:dyDescent="0.3">
      <c r="B78" s="10" t="s">
        <v>18</v>
      </c>
      <c r="C78" s="45"/>
      <c r="D78" s="11"/>
      <c r="E78" s="46">
        <f t="shared" si="72"/>
        <v>1.9512436272607292E-2</v>
      </c>
      <c r="F78" s="46">
        <f t="shared" si="72"/>
        <v>5.349192007173937E-2</v>
      </c>
      <c r="G78" s="46">
        <f t="shared" si="72"/>
        <v>4.4123226381064196E-2</v>
      </c>
      <c r="H78" s="46">
        <f t="shared" si="72"/>
        <v>6.4726560866116264E-2</v>
      </c>
      <c r="I78" s="46">
        <f t="shared" si="72"/>
        <v>0.28486064140128337</v>
      </c>
      <c r="J78" s="46">
        <f t="shared" si="72"/>
        <v>0.30841601652367412</v>
      </c>
      <c r="K78" s="46">
        <f t="shared" si="72"/>
        <v>0.31495017948831794</v>
      </c>
      <c r="L78" s="46">
        <f t="shared" si="72"/>
        <v>0.20928061398258985</v>
      </c>
      <c r="M78" s="46">
        <f t="shared" si="72"/>
        <v>0.15882116834577345</v>
      </c>
      <c r="N78" s="46">
        <f t="shared" si="72"/>
        <v>0.16001031289683576</v>
      </c>
      <c r="O78" s="46">
        <f t="shared" si="72"/>
        <v>7.5195347861941347E-2</v>
      </c>
      <c r="P78" s="46">
        <f t="shared" si="72"/>
        <v>0.12216655486813222</v>
      </c>
      <c r="Q78" s="46">
        <f t="shared" si="72"/>
        <v>8.7020808426451005E-2</v>
      </c>
      <c r="R78" s="46">
        <f t="shared" si="72"/>
        <v>2.4834491384150961E-2</v>
      </c>
      <c r="S78" s="46">
        <f t="shared" si="72"/>
        <v>5.443603838923125E-2</v>
      </c>
      <c r="T78" s="46">
        <f t="shared" si="72"/>
        <v>0.13931658685388462</v>
      </c>
      <c r="U78" s="46">
        <f t="shared" si="72"/>
        <v>8.9687797694443946E-2</v>
      </c>
      <c r="V78" s="46">
        <f t="shared" si="72"/>
        <v>0.14863293347982975</v>
      </c>
      <c r="W78" s="46">
        <f t="shared" si="72"/>
        <v>9.8180920829342419E-2</v>
      </c>
      <c r="X78" s="46">
        <f t="shared" si="72"/>
        <v>0.1895506178109983</v>
      </c>
      <c r="Y78" s="47">
        <f t="shared" si="72"/>
        <v>0.13462204290160562</v>
      </c>
    </row>
    <row r="79" spans="2:25" x14ac:dyDescent="0.3">
      <c r="B79" s="10" t="s">
        <v>19</v>
      </c>
      <c r="C79" s="45"/>
      <c r="D79" s="11"/>
      <c r="E79" s="46">
        <f t="shared" si="72"/>
        <v>5.7917073479106858E-2</v>
      </c>
      <c r="F79" s="46">
        <f t="shared" si="72"/>
        <v>6.5765542328042256E-2</v>
      </c>
      <c r="G79" s="46">
        <f t="shared" si="72"/>
        <v>2.5212245948032112E-2</v>
      </c>
      <c r="H79" s="46">
        <f t="shared" si="72"/>
        <v>6.6086831393302417E-2</v>
      </c>
      <c r="I79" s="46">
        <f t="shared" si="72"/>
        <v>0.27469573099209399</v>
      </c>
      <c r="J79" s="46">
        <f t="shared" si="72"/>
        <v>0.28804214603252387</v>
      </c>
      <c r="K79" s="46">
        <f t="shared" si="72"/>
        <v>0.23330176344939663</v>
      </c>
      <c r="L79" s="46">
        <f t="shared" si="72"/>
        <v>0.19936429817470744</v>
      </c>
      <c r="M79" s="46">
        <f t="shared" si="72"/>
        <v>0.14371601561261402</v>
      </c>
      <c r="N79" s="46">
        <f t="shared" si="72"/>
        <v>9.0188208132727488E-2</v>
      </c>
      <c r="O79" s="46">
        <f t="shared" si="72"/>
        <v>6.361489662790866E-2</v>
      </c>
      <c r="P79" s="46">
        <f t="shared" si="72"/>
        <v>0.10827867531656778</v>
      </c>
      <c r="Q79" s="46">
        <f t="shared" si="72"/>
        <v>0.10542699397515365</v>
      </c>
      <c r="R79" s="46">
        <f t="shared" si="72"/>
        <v>7.5861187750523515E-3</v>
      </c>
      <c r="S79" s="46">
        <f t="shared" si="72"/>
        <v>4.913858025960912E-2</v>
      </c>
      <c r="T79" s="46">
        <f t="shared" si="72"/>
        <v>0.13837078806447098</v>
      </c>
      <c r="U79" s="46">
        <f t="shared" si="72"/>
        <v>0.10200784544739241</v>
      </c>
      <c r="V79" s="46">
        <f t="shared" si="72"/>
        <v>0.14697634716615693</v>
      </c>
      <c r="W79" s="46">
        <f t="shared" si="72"/>
        <v>0.13058263971462536</v>
      </c>
      <c r="X79" s="46">
        <f t="shared" si="72"/>
        <v>0.15801454570602014</v>
      </c>
      <c r="Y79" s="47">
        <f t="shared" si="72"/>
        <v>9.2169293248252016E-2</v>
      </c>
    </row>
    <row r="80" spans="2:25" x14ac:dyDescent="0.3">
      <c r="B80" s="10" t="s">
        <v>20</v>
      </c>
      <c r="C80" s="45"/>
      <c r="D80" s="11"/>
      <c r="E80" s="46">
        <f t="shared" si="72"/>
        <v>2.0564790117947741E-2</v>
      </c>
      <c r="F80" s="46">
        <f t="shared" si="72"/>
        <v>4.5521048999309838E-2</v>
      </c>
      <c r="G80" s="46">
        <f t="shared" si="72"/>
        <v>3.9263093060241464E-2</v>
      </c>
      <c r="H80" s="46">
        <f t="shared" si="72"/>
        <v>0.10745467347298014</v>
      </c>
      <c r="I80" s="46">
        <f t="shared" si="72"/>
        <v>0.27753527061537592</v>
      </c>
      <c r="J80" s="46">
        <f t="shared" si="72"/>
        <v>0.28361946126930648</v>
      </c>
      <c r="K80" s="46">
        <f t="shared" si="72"/>
        <v>0.2701083187841542</v>
      </c>
      <c r="L80" s="46">
        <f t="shared" si="72"/>
        <v>0.15830367499736389</v>
      </c>
      <c r="M80" s="46">
        <f t="shared" si="72"/>
        <v>0.22083931375602475</v>
      </c>
      <c r="N80" s="46">
        <f t="shared" si="72"/>
        <v>0.12650765192027244</v>
      </c>
      <c r="O80" s="46">
        <f t="shared" si="72"/>
        <v>8.1332785602733756E-2</v>
      </c>
      <c r="P80" s="46">
        <f t="shared" si="72"/>
        <v>0.15501089920173566</v>
      </c>
      <c r="Q80" s="46">
        <f t="shared" si="72"/>
        <v>8.6442277004890378E-2</v>
      </c>
      <c r="R80" s="46">
        <f t="shared" si="72"/>
        <v>-4.6249144756133398E-2</v>
      </c>
      <c r="S80" s="46">
        <f t="shared" si="72"/>
        <v>0.10068190269112166</v>
      </c>
      <c r="T80" s="46">
        <f t="shared" si="72"/>
        <v>0.16006276666584471</v>
      </c>
      <c r="U80" s="46">
        <f t="shared" si="72"/>
        <v>0.20625622495505097</v>
      </c>
      <c r="V80" s="46">
        <f t="shared" si="72"/>
        <v>5.9830726042516408E-2</v>
      </c>
      <c r="W80" s="46">
        <f t="shared" si="72"/>
        <v>0.23798665985244583</v>
      </c>
      <c r="X80" s="46">
        <f t="shared" si="72"/>
        <v>0.15112566578453279</v>
      </c>
      <c r="Y80" s="47">
        <f t="shared" si="72"/>
        <v>0.11229754572779879</v>
      </c>
    </row>
    <row r="81" spans="2:25" x14ac:dyDescent="0.3">
      <c r="B81" s="10" t="s">
        <v>21</v>
      </c>
      <c r="C81" s="45"/>
      <c r="D81" s="11"/>
      <c r="E81" s="46">
        <f t="shared" si="72"/>
        <v>-9.7100562373134469E-2</v>
      </c>
      <c r="F81" s="46">
        <f t="shared" si="72"/>
        <v>0.13954918256685633</v>
      </c>
      <c r="G81" s="46">
        <f t="shared" si="72"/>
        <v>0.13405849806700693</v>
      </c>
      <c r="H81" s="46">
        <f t="shared" si="72"/>
        <v>0.27050509192420552</v>
      </c>
      <c r="I81" s="46">
        <f t="shared" si="72"/>
        <v>0.30279910228378226</v>
      </c>
      <c r="J81" s="46">
        <f t="shared" si="72"/>
        <v>0.21761070242121791</v>
      </c>
      <c r="K81" s="46">
        <f t="shared" si="72"/>
        <v>0.38142086368075567</v>
      </c>
      <c r="L81" s="46">
        <f t="shared" si="72"/>
        <v>0.18320651633486373</v>
      </c>
      <c r="M81" s="46">
        <f t="shared" si="72"/>
        <v>0.16330331172036958</v>
      </c>
      <c r="N81" s="46">
        <f t="shared" si="72"/>
        <v>0.11320866401496112</v>
      </c>
      <c r="O81" s="46">
        <f t="shared" si="72"/>
        <v>0.10491574656021746</v>
      </c>
      <c r="P81" s="46">
        <f t="shared" si="72"/>
        <v>0.13837792804617668</v>
      </c>
      <c r="Q81" s="46">
        <f t="shared" si="72"/>
        <v>0.18309008459572176</v>
      </c>
      <c r="R81" s="46">
        <f t="shared" si="72"/>
        <v>-0.11807074765837561</v>
      </c>
      <c r="S81" s="46">
        <f t="shared" si="72"/>
        <v>5.9537345184341187E-2</v>
      </c>
      <c r="T81" s="46">
        <f t="shared" si="72"/>
        <v>0.21740405717870309</v>
      </c>
      <c r="U81" s="46">
        <f t="shared" si="72"/>
        <v>-4.4515066640316688E-2</v>
      </c>
      <c r="V81" s="46">
        <f t="shared" si="72"/>
        <v>0.11926661996388095</v>
      </c>
      <c r="W81" s="46">
        <f t="shared" si="72"/>
        <v>8.6455413804808035E-2</v>
      </c>
      <c r="X81" s="46">
        <f t="shared" si="72"/>
        <v>0.18194225382854831</v>
      </c>
      <c r="Y81" s="47">
        <f t="shared" si="72"/>
        <v>0.34499958088359234</v>
      </c>
    </row>
    <row r="82" spans="2:25" x14ac:dyDescent="0.3">
      <c r="B82" s="10" t="s">
        <v>23</v>
      </c>
      <c r="C82" s="45"/>
      <c r="D82" s="11"/>
      <c r="E82" s="46">
        <f>(E65-D65)/D65</f>
        <v>0.19762845849802355</v>
      </c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</row>
    <row r="83" spans="2:25" ht="15" thickBot="1" x14ac:dyDescent="0.35">
      <c r="B83" s="44" t="s">
        <v>46</v>
      </c>
      <c r="C83" s="107"/>
      <c r="D83" s="48"/>
      <c r="E83" s="49">
        <f>(E66-D66)/D66</f>
        <v>-5.4441576115938815E-4</v>
      </c>
      <c r="F83" s="49">
        <f t="shared" ref="F83:Y83" si="74">(F66-E66)/E66</f>
        <v>6.0108757340586037E-2</v>
      </c>
      <c r="G83" s="49">
        <f t="shared" si="74"/>
        <v>6.1825823536798309E-2</v>
      </c>
      <c r="H83" s="49">
        <f t="shared" si="74"/>
        <v>8.5225410173054392E-2</v>
      </c>
      <c r="I83" s="49">
        <f t="shared" si="74"/>
        <v>0.27397846639358758</v>
      </c>
      <c r="J83" s="49">
        <f t="shared" si="74"/>
        <v>0.27959676705111713</v>
      </c>
      <c r="K83" s="49">
        <f t="shared" si="74"/>
        <v>0.32083730058488996</v>
      </c>
      <c r="L83" s="49">
        <f t="shared" si="74"/>
        <v>0.19130593741580826</v>
      </c>
      <c r="M83" s="49">
        <f t="shared" si="74"/>
        <v>0.16348891218911457</v>
      </c>
      <c r="N83" s="49">
        <f t="shared" si="74"/>
        <v>7.3921069223343724E-2</v>
      </c>
      <c r="O83" s="49">
        <f t="shared" si="74"/>
        <v>7.6720856909262045E-2</v>
      </c>
      <c r="P83" s="49">
        <f t="shared" si="74"/>
        <v>0.11463276142154874</v>
      </c>
      <c r="Q83" s="49">
        <f t="shared" si="74"/>
        <v>8.4763808116329012E-2</v>
      </c>
      <c r="R83" s="49">
        <f t="shared" si="74"/>
        <v>8.7948854314251947E-3</v>
      </c>
      <c r="S83" s="49">
        <f t="shared" si="74"/>
        <v>3.179726746073186E-2</v>
      </c>
      <c r="T83" s="49">
        <f t="shared" si="74"/>
        <v>0.12729144580662893</v>
      </c>
      <c r="U83" s="49">
        <f t="shared" si="74"/>
        <v>0.10082888725063176</v>
      </c>
      <c r="V83" s="49">
        <f t="shared" si="74"/>
        <v>0.162120070371677</v>
      </c>
      <c r="W83" s="49">
        <f t="shared" si="74"/>
        <v>0.11492526944134851</v>
      </c>
      <c r="X83" s="49">
        <f t="shared" si="74"/>
        <v>0.17215992019074719</v>
      </c>
      <c r="Y83" s="50">
        <f t="shared" si="74"/>
        <v>0.11353523515054886</v>
      </c>
    </row>
    <row r="84" spans="2:25" ht="8.25" customHeight="1" thickBot="1" x14ac:dyDescent="0.35">
      <c r="B84" s="51"/>
      <c r="C84" s="51"/>
      <c r="D84" s="52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U84" s="11"/>
      <c r="V84" s="11"/>
    </row>
    <row r="85" spans="2:25" ht="15" hidden="1" customHeight="1" x14ac:dyDescent="0.3">
      <c r="B85" s="15" t="s">
        <v>28</v>
      </c>
      <c r="C85" s="39"/>
      <c r="D85" s="52"/>
      <c r="E85" s="53">
        <f t="shared" ref="E85:W87" si="75">(E68-D68)/D68</f>
        <v>4.0904639621718773E-2</v>
      </c>
      <c r="F85" s="53">
        <f t="shared" si="75"/>
        <v>0.17886703758228092</v>
      </c>
      <c r="G85" s="53">
        <f t="shared" si="75"/>
        <v>0.40512908943777182</v>
      </c>
      <c r="H85" s="53">
        <f t="shared" si="75"/>
        <v>2.7075927311623879E-2</v>
      </c>
      <c r="I85" s="53">
        <f t="shared" si="75"/>
        <v>-1.5149818565946483E-2</v>
      </c>
      <c r="J85" s="53">
        <f t="shared" si="75"/>
        <v>-0.11506375130525977</v>
      </c>
      <c r="K85" s="53">
        <f t="shared" si="75"/>
        <v>9.9732195977119631E-2</v>
      </c>
      <c r="L85" s="53">
        <f t="shared" si="75"/>
        <v>5.6224344710360148E-2</v>
      </c>
      <c r="M85" s="53">
        <f t="shared" si="75"/>
        <v>8.8021401423438533E-2</v>
      </c>
      <c r="N85" s="53">
        <f t="shared" si="75"/>
        <v>7.6649055281713063E-2</v>
      </c>
      <c r="O85" s="53">
        <f t="shared" si="75"/>
        <v>0.13990629762496662</v>
      </c>
      <c r="P85" s="53">
        <f t="shared" si="75"/>
        <v>4.3602200068438547E-2</v>
      </c>
      <c r="Q85" s="53">
        <f t="shared" si="75"/>
        <v>6.135261678637683E-2</v>
      </c>
      <c r="R85" s="53">
        <f t="shared" si="75"/>
        <v>9.1612190524268181E-2</v>
      </c>
      <c r="S85" s="53">
        <f t="shared" si="75"/>
        <v>4.0685276527913677E-2</v>
      </c>
      <c r="T85" s="53">
        <f t="shared" si="75"/>
        <v>-4.5176393803850613E-2</v>
      </c>
      <c r="U85" s="53">
        <f t="shared" si="75"/>
        <v>9.9092371984449562E-2</v>
      </c>
      <c r="V85" s="53">
        <f t="shared" si="75"/>
        <v>0.81381071732588683</v>
      </c>
      <c r="W85" s="53">
        <f>(W68-V68)/V68</f>
        <v>1.6875345839617743E-2</v>
      </c>
      <c r="X85" s="53">
        <f t="shared" ref="X85:Y86" si="76">(X68-W68)/W68</f>
        <v>0.65379578570314545</v>
      </c>
      <c r="Y85" s="54">
        <f t="shared" si="76"/>
        <v>-1.6871418477537845E-2</v>
      </c>
    </row>
    <row r="86" spans="2:25" ht="14.4" hidden="1" customHeight="1" x14ac:dyDescent="0.3">
      <c r="B86" s="7" t="s">
        <v>29</v>
      </c>
      <c r="C86" s="42"/>
      <c r="D86" s="11"/>
      <c r="E86" s="55">
        <f t="shared" si="75"/>
        <v>-2.0961674554912987E-2</v>
      </c>
      <c r="F86" s="55">
        <f t="shared" si="75"/>
        <v>1.6176009476824644E-2</v>
      </c>
      <c r="G86" s="55">
        <f t="shared" si="75"/>
        <v>7.7241127324230077E-3</v>
      </c>
      <c r="H86" s="55">
        <f t="shared" si="75"/>
        <v>0.10431921489027174</v>
      </c>
      <c r="I86" s="55">
        <f t="shared" si="75"/>
        <v>0.34551206451783312</v>
      </c>
      <c r="J86" s="55">
        <f t="shared" si="75"/>
        <v>0.33291397822028618</v>
      </c>
      <c r="K86" s="55">
        <f t="shared" si="75"/>
        <v>0.2873347245873521</v>
      </c>
      <c r="L86" s="55">
        <f t="shared" si="75"/>
        <v>0.18073471805154229</v>
      </c>
      <c r="M86" s="55">
        <f t="shared" si="75"/>
        <v>0.14962521501553974</v>
      </c>
      <c r="N86" s="55">
        <f t="shared" si="75"/>
        <v>0.14930434914453522</v>
      </c>
      <c r="O86" s="55">
        <f t="shared" si="75"/>
        <v>7.722117862469173E-2</v>
      </c>
      <c r="P86" s="55">
        <f t="shared" si="75"/>
        <v>0.11482781871327662</v>
      </c>
      <c r="Q86" s="55">
        <f t="shared" si="75"/>
        <v>9.0000497331106308E-2</v>
      </c>
      <c r="R86" s="55">
        <f t="shared" si="75"/>
        <v>2.8750029184381302E-2</v>
      </c>
      <c r="S86" s="55">
        <f t="shared" si="75"/>
        <v>5.6721893393741576E-2</v>
      </c>
      <c r="T86" s="55">
        <f t="shared" si="75"/>
        <v>0.14930466258242178</v>
      </c>
      <c r="U86" s="55">
        <f t="shared" si="75"/>
        <v>0.10809788301161016</v>
      </c>
      <c r="V86" s="55">
        <f t="shared" si="75"/>
        <v>0.10150665878939687</v>
      </c>
      <c r="W86" s="55">
        <f t="shared" si="75"/>
        <v>0.14800958214813453</v>
      </c>
      <c r="X86" s="55">
        <f t="shared" si="76"/>
        <v>0.19318487282927063</v>
      </c>
      <c r="Y86" s="56">
        <f t="shared" si="76"/>
        <v>0.15086545895666573</v>
      </c>
    </row>
    <row r="87" spans="2:25" ht="22.8" hidden="1" customHeight="1" thickBot="1" x14ac:dyDescent="0.35">
      <c r="B87" s="57" t="s">
        <v>47</v>
      </c>
      <c r="C87" s="21"/>
      <c r="D87" s="11"/>
      <c r="E87" s="55">
        <f t="shared" si="75"/>
        <v>8.5369035652118445E-3</v>
      </c>
      <c r="F87" s="55">
        <f t="shared" si="75"/>
        <v>5.1542467855853785E-2</v>
      </c>
      <c r="G87" s="55">
        <f t="shared" si="75"/>
        <v>3.9184882082236319E-2</v>
      </c>
      <c r="H87" s="55">
        <f t="shared" si="75"/>
        <v>8.1784681795535399E-2</v>
      </c>
      <c r="I87" s="55">
        <f t="shared" si="75"/>
        <v>0.28983206201508993</v>
      </c>
      <c r="J87" s="55">
        <f t="shared" si="75"/>
        <v>0.30154489963351527</v>
      </c>
      <c r="K87" s="55">
        <f t="shared" si="75"/>
        <v>0.31601456979955994</v>
      </c>
      <c r="L87" s="55">
        <f t="shared" si="75"/>
        <v>0.1949788498162644</v>
      </c>
      <c r="M87" s="55">
        <f t="shared" si="75"/>
        <v>0.16655552706324939</v>
      </c>
      <c r="N87" s="55">
        <f t="shared" si="75"/>
        <v>6.9153855441334691E-2</v>
      </c>
      <c r="O87" s="55">
        <f t="shared" si="75"/>
        <v>7.0476586012425194E-2</v>
      </c>
      <c r="P87" s="55">
        <f t="shared" si="75"/>
        <v>0.11697562841079963</v>
      </c>
      <c r="Q87" s="55">
        <f t="shared" si="75"/>
        <v>8.1784029458080318E-2</v>
      </c>
      <c r="R87" s="55">
        <f t="shared" si="75"/>
        <v>1.6196688784526049E-2</v>
      </c>
      <c r="S87" s="55">
        <f t="shared" si="75"/>
        <v>2.8180118785795457E-2</v>
      </c>
      <c r="T87" s="94">
        <f t="shared" si="75"/>
        <v>0.1308281788524536</v>
      </c>
      <c r="U87" s="94">
        <f t="shared" si="75"/>
        <v>0.11256915164220047</v>
      </c>
      <c r="V87" s="94">
        <f t="shared" si="75"/>
        <v>0.15134045935607207</v>
      </c>
      <c r="W87" s="94">
        <f t="shared" si="75"/>
        <v>0.1197662249739866</v>
      </c>
      <c r="X87" s="94">
        <f t="shared" ref="X87" si="77">(X70-W70)/W70</f>
        <v>0.18008405952276155</v>
      </c>
      <c r="Y87" s="91">
        <f t="shared" ref="Y87" si="78">(Y70-X70)/X70</f>
        <v>0.12364454727314138</v>
      </c>
    </row>
    <row r="88" spans="2:25" ht="15" thickBot="1" x14ac:dyDescent="0.35">
      <c r="B88" s="122" t="s">
        <v>48</v>
      </c>
      <c r="C88" s="124"/>
      <c r="D88" s="119">
        <v>8.43E-2</v>
      </c>
      <c r="E88" s="120">
        <v>2.5000000000000001E-2</v>
      </c>
      <c r="F88" s="120">
        <v>4.1000000000000002E-2</v>
      </c>
      <c r="G88" s="120">
        <v>5.0999999999999997E-2</v>
      </c>
      <c r="H88" s="120">
        <v>5.8999999999999997E-2</v>
      </c>
      <c r="I88" s="120">
        <v>0.27500000000000002</v>
      </c>
      <c r="J88" s="120">
        <v>0.313</v>
      </c>
      <c r="K88" s="120">
        <v>0.248</v>
      </c>
      <c r="L88" s="120">
        <v>0.25800000000000001</v>
      </c>
      <c r="M88" s="120">
        <v>0.16</v>
      </c>
      <c r="N88" s="120">
        <v>0.08</v>
      </c>
      <c r="O88" s="120">
        <v>0.08</v>
      </c>
      <c r="P88" s="120">
        <v>0.12690000000000001</v>
      </c>
      <c r="Q88" s="120">
        <v>9.4E-2</v>
      </c>
      <c r="R88" s="120">
        <v>2.1999999999999999E-2</v>
      </c>
      <c r="S88" s="120">
        <v>5.2299999999999999E-2</v>
      </c>
      <c r="T88" s="120">
        <v>0.13869999999999999</v>
      </c>
      <c r="U88" s="120">
        <v>8.7599999999999997E-2</v>
      </c>
      <c r="V88" s="120">
        <v>0.15060000000000001</v>
      </c>
      <c r="W88" s="120">
        <v>9.6100000000000005E-2</v>
      </c>
      <c r="X88" s="120">
        <v>0.1865</v>
      </c>
      <c r="Y88" s="121">
        <v>0.12740000000000001</v>
      </c>
    </row>
    <row r="89" spans="2:25" ht="15" thickBot="1" x14ac:dyDescent="0.35">
      <c r="B89" s="58" t="s">
        <v>71</v>
      </c>
      <c r="C89" s="58"/>
      <c r="D89" s="100"/>
      <c r="V89" s="11"/>
    </row>
    <row r="90" spans="2:25" ht="15" thickBot="1" x14ac:dyDescent="0.35">
      <c r="B90" s="141" t="s">
        <v>68</v>
      </c>
      <c r="C90" s="118" t="s">
        <v>63</v>
      </c>
      <c r="D90" s="119">
        <v>8.43E-2</v>
      </c>
      <c r="E90" s="120">
        <v>2.5000000000000001E-2</v>
      </c>
      <c r="F90" s="120">
        <v>4.1000000000000002E-2</v>
      </c>
      <c r="G90" s="120">
        <v>5.0999999999999997E-2</v>
      </c>
      <c r="H90" s="120">
        <v>5.8999999999999997E-2</v>
      </c>
      <c r="I90" s="120">
        <v>0.29039999999999999</v>
      </c>
      <c r="J90" s="120">
        <v>0.26179999999999998</v>
      </c>
      <c r="K90" s="120">
        <v>0.23480000000000001</v>
      </c>
      <c r="L90" s="120">
        <v>0.28410000000000002</v>
      </c>
      <c r="M90" s="120">
        <v>0.15110000000000001</v>
      </c>
      <c r="N90" s="120">
        <v>9.6000000000000002E-2</v>
      </c>
      <c r="O90" s="120">
        <v>0.08</v>
      </c>
      <c r="P90" s="120">
        <v>0.12690000000000001</v>
      </c>
      <c r="Q90" s="120">
        <v>9.4E-2</v>
      </c>
      <c r="R90" s="120">
        <v>2.1999999999999999E-2</v>
      </c>
      <c r="S90" s="120">
        <v>5.2299999999999999E-2</v>
      </c>
      <c r="T90" s="120">
        <v>0.13869999999999999</v>
      </c>
      <c r="U90" s="120">
        <v>8.7599999999999997E-2</v>
      </c>
      <c r="V90" s="120">
        <v>0.15060000000000001</v>
      </c>
      <c r="W90" s="120">
        <v>9.6100000000000005E-2</v>
      </c>
      <c r="X90" s="120">
        <v>0.1865</v>
      </c>
      <c r="Y90" s="121">
        <v>0.12740000000000001</v>
      </c>
    </row>
    <row r="91" spans="2:25" ht="15" thickBot="1" x14ac:dyDescent="0.35">
      <c r="B91" s="142"/>
      <c r="C91" s="118" t="s">
        <v>64</v>
      </c>
      <c r="D91" s="119">
        <v>8.43E-2</v>
      </c>
      <c r="E91" s="120">
        <v>2.5000000000000001E-2</v>
      </c>
      <c r="F91" s="120">
        <v>4.1000000000000002E-2</v>
      </c>
      <c r="G91" s="120">
        <v>5.0999999999999997E-2</v>
      </c>
      <c r="H91" s="120">
        <v>5.8999999999999997E-2</v>
      </c>
      <c r="I91" s="120">
        <v>0.29620000000000002</v>
      </c>
      <c r="J91" s="120">
        <v>0.26179999999999998</v>
      </c>
      <c r="K91" s="120">
        <v>0.18679999999999999</v>
      </c>
      <c r="L91" s="120">
        <v>0.26519999999999999</v>
      </c>
      <c r="M91" s="120">
        <v>0.14949999999999999</v>
      </c>
      <c r="N91" s="120">
        <v>9.2999999999999999E-2</v>
      </c>
      <c r="O91" s="120">
        <v>0.08</v>
      </c>
      <c r="P91" s="120">
        <v>0.12690000000000001</v>
      </c>
      <c r="Q91" s="120">
        <v>9.4E-2</v>
      </c>
      <c r="R91" s="120">
        <v>2.1999999999999999E-2</v>
      </c>
      <c r="S91" s="120">
        <v>5.2299999999999999E-2</v>
      </c>
      <c r="T91" s="120">
        <v>0.13869999999999999</v>
      </c>
      <c r="U91" s="120">
        <v>8.7599999999999997E-2</v>
      </c>
      <c r="V91" s="120">
        <v>0.15060000000000001</v>
      </c>
      <c r="W91" s="120">
        <v>9.6100000000000005E-2</v>
      </c>
      <c r="X91" s="120">
        <v>0.1865</v>
      </c>
      <c r="Y91" s="121">
        <v>0.12740000000000001</v>
      </c>
    </row>
    <row r="92" spans="2:25" ht="15" thickBot="1" x14ac:dyDescent="0.35">
      <c r="B92" s="142"/>
      <c r="C92" s="118" t="s">
        <v>65</v>
      </c>
      <c r="D92" s="119">
        <v>8.43E-2</v>
      </c>
      <c r="E92" s="120">
        <v>2.5000000000000001E-2</v>
      </c>
      <c r="F92" s="120">
        <v>4.1000000000000002E-2</v>
      </c>
      <c r="G92" s="120">
        <v>5.0999999999999997E-2</v>
      </c>
      <c r="H92" s="120">
        <v>5.8999999999999997E-2</v>
      </c>
      <c r="I92" s="120">
        <v>0.2949</v>
      </c>
      <c r="J92" s="120">
        <v>0.26179999999999998</v>
      </c>
      <c r="K92" s="120">
        <v>7.0000000000000007E-2</v>
      </c>
      <c r="L92" s="120">
        <v>0.14299999999999999</v>
      </c>
      <c r="M92" s="120">
        <v>0.1162</v>
      </c>
      <c r="N92" s="120">
        <v>7.2999999999999995E-2</v>
      </c>
      <c r="O92" s="120">
        <v>0.08</v>
      </c>
      <c r="P92" s="120">
        <v>0.12690000000000001</v>
      </c>
      <c r="Q92" s="120">
        <v>9.4E-2</v>
      </c>
      <c r="R92" s="120">
        <v>2.1999999999999999E-2</v>
      </c>
      <c r="S92" s="120">
        <v>5.2299999999999999E-2</v>
      </c>
      <c r="T92" s="120">
        <v>0.13869999999999999</v>
      </c>
      <c r="U92" s="120">
        <v>8.7599999999999997E-2</v>
      </c>
      <c r="V92" s="120">
        <v>0.15060000000000001</v>
      </c>
      <c r="W92" s="120">
        <v>9.6100000000000005E-2</v>
      </c>
      <c r="X92" s="120">
        <v>0.1865</v>
      </c>
      <c r="Y92" s="121">
        <v>0.12740000000000001</v>
      </c>
    </row>
    <row r="93" spans="2:25" ht="15" thickBot="1" x14ac:dyDescent="0.35">
      <c r="B93" s="142"/>
      <c r="C93" s="118" t="s">
        <v>66</v>
      </c>
      <c r="D93" s="119">
        <v>8.43E-2</v>
      </c>
      <c r="E93" s="120">
        <v>2.5000000000000001E-2</v>
      </c>
      <c r="F93" s="120">
        <v>4.1000000000000002E-2</v>
      </c>
      <c r="G93" s="120">
        <v>5.0999999999999997E-2</v>
      </c>
      <c r="H93" s="120">
        <v>5.8999999999999997E-2</v>
      </c>
      <c r="I93" s="120">
        <v>0.14199999999999999</v>
      </c>
      <c r="J93" s="120">
        <v>0.15</v>
      </c>
      <c r="K93" s="120">
        <v>-9.0499999999999997E-2</v>
      </c>
      <c r="L93" s="120">
        <v>0.14299999999999999</v>
      </c>
      <c r="M93" s="120">
        <v>0.1162</v>
      </c>
      <c r="N93" s="120">
        <v>-4.0000000000000001E-3</v>
      </c>
      <c r="O93" s="120">
        <v>5.8500000000000003E-2</v>
      </c>
      <c r="P93" s="120">
        <v>0.1057</v>
      </c>
      <c r="Q93" s="120">
        <v>8.1250000000000003E-2</v>
      </c>
      <c r="R93" s="120">
        <v>2.1999999999999999E-2</v>
      </c>
      <c r="S93" s="120">
        <v>5.2299999999999999E-2</v>
      </c>
      <c r="T93" s="120">
        <v>0.13869999999999999</v>
      </c>
      <c r="U93" s="120">
        <v>8.7599999999999997E-2</v>
      </c>
      <c r="V93" s="120">
        <v>0.15060000000000001</v>
      </c>
      <c r="W93" s="120">
        <v>9.6100000000000005E-2</v>
      </c>
      <c r="X93" s="120">
        <v>0.1</v>
      </c>
      <c r="Y93" s="121">
        <v>0.12740000000000001</v>
      </c>
    </row>
    <row r="94" spans="2:25" ht="15" thickBot="1" x14ac:dyDescent="0.35">
      <c r="B94" s="142"/>
      <c r="C94" s="118" t="s">
        <v>67</v>
      </c>
      <c r="D94" s="119">
        <v>8.43E-2</v>
      </c>
      <c r="E94" s="120">
        <v>2.5000000000000001E-2</v>
      </c>
      <c r="F94" s="120">
        <v>4.1000000000000002E-2</v>
      </c>
      <c r="G94" s="120">
        <v>5.0999999999999997E-2</v>
      </c>
      <c r="H94" s="120">
        <v>5.8999999999999997E-2</v>
      </c>
      <c r="I94" s="120">
        <v>0.14199999999999999</v>
      </c>
      <c r="J94" s="120">
        <v>0.15</v>
      </c>
      <c r="K94" s="120">
        <v>-9.0499999999999997E-2</v>
      </c>
      <c r="L94" s="120">
        <v>0.14299999999999999</v>
      </c>
      <c r="M94" s="120">
        <v>0.1162</v>
      </c>
      <c r="N94" s="120">
        <v>4.2000000000000003E-2</v>
      </c>
      <c r="O94" s="120">
        <v>0.08</v>
      </c>
      <c r="P94" s="120">
        <v>0.12690000000000001</v>
      </c>
      <c r="Q94" s="120">
        <v>9.4E-2</v>
      </c>
      <c r="R94" s="120">
        <v>2.1999999999999999E-2</v>
      </c>
      <c r="S94" s="120">
        <v>5.2299999999999999E-2</v>
      </c>
      <c r="T94" s="120">
        <v>0.13869999999999999</v>
      </c>
      <c r="U94" s="120">
        <v>8.7599999999999997E-2</v>
      </c>
      <c r="V94" s="120">
        <v>0.15060000000000001</v>
      </c>
      <c r="W94" s="120">
        <v>9.6100000000000005E-2</v>
      </c>
      <c r="X94" s="120">
        <v>0.1865</v>
      </c>
      <c r="Y94" s="121">
        <v>0.12740000000000001</v>
      </c>
    </row>
    <row r="95" spans="2:25" ht="15" thickBot="1" x14ac:dyDescent="0.35">
      <c r="B95" s="143"/>
      <c r="C95" s="118" t="s">
        <v>75</v>
      </c>
      <c r="D95" s="119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>
        <v>0.08</v>
      </c>
      <c r="P95" s="120">
        <v>8.9700000000000002E-2</v>
      </c>
      <c r="Q95" s="120">
        <v>8.6099999999999996E-2</v>
      </c>
      <c r="R95" s="120">
        <v>8.2000000000000003E-2</v>
      </c>
      <c r="S95" s="120">
        <v>0.15409999999999999</v>
      </c>
      <c r="T95" s="120">
        <v>0.15409999999999999</v>
      </c>
      <c r="U95" s="120">
        <v>0.1361</v>
      </c>
      <c r="V95" s="120">
        <v>0.14749999999999999</v>
      </c>
      <c r="W95" s="120">
        <v>0.1426</v>
      </c>
      <c r="X95" s="120">
        <v>0.29530000000000001</v>
      </c>
      <c r="Y95" s="121">
        <v>0.25240000000000001</v>
      </c>
    </row>
    <row r="96" spans="2:25" ht="15" thickBot="1" x14ac:dyDescent="0.35">
      <c r="B96" s="122" t="s">
        <v>69</v>
      </c>
      <c r="C96" s="123"/>
      <c r="D96" s="119">
        <v>8.43E-2</v>
      </c>
      <c r="E96" s="120">
        <v>2.5000000000000001E-2</v>
      </c>
      <c r="F96" s="120">
        <v>4.1000000000000002E-2</v>
      </c>
      <c r="G96" s="120">
        <v>6.8900000000000003E-2</v>
      </c>
      <c r="H96" s="120">
        <v>5.57E-2</v>
      </c>
      <c r="I96" s="120">
        <v>0.35899999999999999</v>
      </c>
      <c r="J96" s="120">
        <v>0.23230000000000001</v>
      </c>
      <c r="K96" s="120">
        <v>0.2893</v>
      </c>
      <c r="L96" s="120">
        <v>0.2656</v>
      </c>
      <c r="M96" s="120">
        <v>0.10979999999999999</v>
      </c>
      <c r="N96" s="120">
        <v>7.2999999999999995E-2</v>
      </c>
      <c r="O96" s="120">
        <v>8.0600000000000005E-2</v>
      </c>
      <c r="P96" s="120">
        <v>0.1424</v>
      </c>
      <c r="Q96" s="120">
        <v>7.8600000000000003E-2</v>
      </c>
      <c r="R96" s="120">
        <v>3.0999999999999999E-3</v>
      </c>
      <c r="S96" s="120">
        <v>7.3200000000000001E-2</v>
      </c>
      <c r="T96" s="120">
        <v>0.15629999999999999</v>
      </c>
      <c r="U96" s="120">
        <v>6.9000000000000006E-2</v>
      </c>
      <c r="V96" s="120">
        <v>0.17799999999999999</v>
      </c>
      <c r="W96" s="120">
        <v>8.6099999999999996E-2</v>
      </c>
      <c r="X96" s="120">
        <v>0.18490000000000001</v>
      </c>
      <c r="Y96" s="121">
        <v>0.12720000000000001</v>
      </c>
    </row>
    <row r="97" spans="2:25" ht="15" thickBot="1" x14ac:dyDescent="0.35">
      <c r="B97" s="81" t="s">
        <v>70</v>
      </c>
      <c r="C97" s="108"/>
      <c r="D97" s="100"/>
      <c r="E97" s="82"/>
      <c r="F97" s="82"/>
      <c r="G97" s="82"/>
      <c r="H97" s="82">
        <v>0.6</v>
      </c>
      <c r="I97" s="82">
        <v>0.34</v>
      </c>
      <c r="J97" s="82">
        <v>0.34</v>
      </c>
      <c r="K97" s="82">
        <v>0.35</v>
      </c>
      <c r="L97" s="82">
        <v>0.35</v>
      </c>
      <c r="M97" s="82">
        <v>0.35</v>
      </c>
      <c r="N97" s="82">
        <v>0.16</v>
      </c>
      <c r="O97" s="82">
        <v>0.16</v>
      </c>
      <c r="P97" s="82">
        <v>0.16</v>
      </c>
      <c r="Q97" s="82">
        <v>0.16</v>
      </c>
      <c r="R97" s="82">
        <v>0.16</v>
      </c>
      <c r="S97" s="82">
        <v>0.19900000000000001</v>
      </c>
      <c r="T97" s="82">
        <v>0.15</v>
      </c>
      <c r="U97" s="82">
        <v>0.15</v>
      </c>
      <c r="V97" s="82">
        <v>0.15</v>
      </c>
      <c r="W97" s="82">
        <v>0.20499999999999999</v>
      </c>
      <c r="X97" s="82">
        <v>0.32169999999999999</v>
      </c>
      <c r="Y97" s="83">
        <v>0.22520000000000001</v>
      </c>
    </row>
    <row r="98" spans="2:25" x14ac:dyDescent="0.3">
      <c r="O98" s="109"/>
      <c r="P98" s="109"/>
      <c r="Q98" s="109"/>
    </row>
    <row r="99" spans="2:25" x14ac:dyDescent="0.3">
      <c r="O99" s="109"/>
      <c r="P99" s="109"/>
      <c r="Q99" s="109"/>
    </row>
    <row r="100" spans="2:25" ht="19.5" customHeight="1" x14ac:dyDescent="0.3">
      <c r="B100" s="112"/>
    </row>
    <row r="101" spans="2:25" x14ac:dyDescent="0.3">
      <c r="B101" s="112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</row>
    <row r="102" spans="2:25" x14ac:dyDescent="0.3">
      <c r="B102" s="112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</row>
    <row r="103" spans="2:25" x14ac:dyDescent="0.3">
      <c r="B103" s="112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</row>
    <row r="104" spans="2:25" x14ac:dyDescent="0.3">
      <c r="B104" s="125" t="s">
        <v>76</v>
      </c>
      <c r="C104" s="125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</row>
    <row r="105" spans="2:25" x14ac:dyDescent="0.3">
      <c r="B105" s="125"/>
      <c r="C105" s="125"/>
    </row>
    <row r="106" spans="2:25" x14ac:dyDescent="0.3">
      <c r="B106" s="125" t="s">
        <v>77</v>
      </c>
      <c r="C106" s="125"/>
    </row>
    <row r="113" spans="2:2" x14ac:dyDescent="0.3">
      <c r="B113" s="125" t="s">
        <v>78</v>
      </c>
    </row>
    <row r="129" spans="2:14" x14ac:dyDescent="0.3">
      <c r="N129" s="126"/>
    </row>
    <row r="130" spans="2:14" x14ac:dyDescent="0.3">
      <c r="B130" s="136" t="s">
        <v>79</v>
      </c>
      <c r="C130" s="136"/>
    </row>
    <row r="131" spans="2:14" x14ac:dyDescent="0.3">
      <c r="B131" s="136"/>
      <c r="C131" s="136"/>
    </row>
  </sheetData>
  <mergeCells count="7">
    <mergeCell ref="B130:C131"/>
    <mergeCell ref="B2:Q3"/>
    <mergeCell ref="B5:Q5"/>
    <mergeCell ref="B37:Q37"/>
    <mergeCell ref="B72:Q72"/>
    <mergeCell ref="B55:Q55"/>
    <mergeCell ref="B90:B95"/>
  </mergeCells>
  <phoneticPr fontId="16" type="noConversion"/>
  <pageMargins left="0.7" right="0.7" top="0.75" bottom="0.75" header="0.3" footer="0.3"/>
  <pageSetup orientation="portrait" r:id="rId1"/>
  <ignoredErrors>
    <ignoredError sqref="D20" formulaRange="1"/>
    <ignoredError sqref="Y68 Y85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topLeftCell="I1" workbookViewId="0">
      <selection activeCell="G9" sqref="A4:G9"/>
    </sheetView>
  </sheetViews>
  <sheetFormatPr defaultColWidth="9.109375" defaultRowHeight="14.4" x14ac:dyDescent="0.3"/>
  <cols>
    <col min="1" max="16384" width="9.109375" style="1"/>
  </cols>
  <sheetData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19"/>
  <sheetViews>
    <sheetView showGridLines="0" zoomScale="70" zoomScaleNormal="70" workbookViewId="0">
      <selection activeCell="B1" sqref="B1"/>
    </sheetView>
  </sheetViews>
  <sheetFormatPr defaultColWidth="9.109375" defaultRowHeight="14.4" x14ac:dyDescent="0.3"/>
  <cols>
    <col min="1" max="1" width="1.33203125" style="1" customWidth="1"/>
    <col min="2" max="2" width="28.6640625" style="1" customWidth="1"/>
    <col min="3" max="3" width="13.33203125" style="1" customWidth="1"/>
    <col min="4" max="5" width="12.33203125" style="1" bestFit="1" customWidth="1"/>
    <col min="6" max="6" width="14.44140625" style="1" bestFit="1" customWidth="1"/>
    <col min="7" max="8" width="12.6640625" style="1" customWidth="1"/>
    <col min="9" max="9" width="12.5546875" style="1" bestFit="1" customWidth="1"/>
    <col min="10" max="10" width="11.44140625" style="1" bestFit="1" customWidth="1"/>
    <col min="11" max="11" width="2.6640625" style="1" customWidth="1"/>
    <col min="12" max="12" width="12.33203125" style="1" customWidth="1"/>
    <col min="13" max="13" width="2.5546875" style="1" customWidth="1"/>
    <col min="14" max="14" width="12.109375" style="1" customWidth="1"/>
    <col min="15" max="15" width="12.6640625" style="1" customWidth="1"/>
    <col min="16" max="16" width="15.88671875" style="1" bestFit="1" customWidth="1"/>
    <col min="17" max="17" width="5.5546875" style="1" customWidth="1"/>
    <col min="18" max="19" width="10.44140625" style="1" bestFit="1" customWidth="1"/>
    <col min="20" max="20" width="10.44140625" style="1" customWidth="1"/>
    <col min="21" max="21" width="2.88671875" style="1" customWidth="1"/>
    <col min="22" max="16384" width="9.109375" style="1"/>
  </cols>
  <sheetData>
    <row r="1" spans="2:20" ht="15" thickBot="1" x14ac:dyDescent="0.35"/>
    <row r="2" spans="2:20" x14ac:dyDescent="0.3">
      <c r="B2" s="59"/>
      <c r="C2" s="144" t="s">
        <v>49</v>
      </c>
      <c r="D2" s="144"/>
      <c r="E2" s="144"/>
      <c r="F2" s="144" t="s">
        <v>50</v>
      </c>
      <c r="G2" s="144"/>
      <c r="H2" s="144"/>
      <c r="I2" s="144"/>
      <c r="J2" s="144"/>
      <c r="K2" s="90"/>
      <c r="L2" s="85"/>
      <c r="M2" s="11"/>
      <c r="N2" s="145" t="s">
        <v>60</v>
      </c>
      <c r="O2" s="146"/>
      <c r="P2" s="147"/>
      <c r="R2" s="145" t="s">
        <v>80</v>
      </c>
      <c r="S2" s="146"/>
      <c r="T2" s="148"/>
    </row>
    <row r="3" spans="2:20" x14ac:dyDescent="0.3">
      <c r="B3" s="60"/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56</v>
      </c>
      <c r="J3" s="11" t="s">
        <v>57</v>
      </c>
      <c r="K3" s="86"/>
      <c r="L3" s="86" t="s">
        <v>58</v>
      </c>
      <c r="M3" s="11"/>
      <c r="N3" s="60" t="s">
        <v>59</v>
      </c>
      <c r="O3" s="11" t="s">
        <v>61</v>
      </c>
      <c r="P3" s="99" t="s">
        <v>62</v>
      </c>
      <c r="R3" s="60" t="s">
        <v>72</v>
      </c>
      <c r="S3" s="11" t="s">
        <v>73</v>
      </c>
      <c r="T3" s="99" t="s">
        <v>74</v>
      </c>
    </row>
    <row r="4" spans="2:20" x14ac:dyDescent="0.3">
      <c r="B4" s="61" t="s">
        <v>51</v>
      </c>
      <c r="C4" s="11"/>
      <c r="D4" s="11"/>
      <c r="E4" s="11"/>
      <c r="F4" s="11"/>
      <c r="G4" s="11"/>
      <c r="H4" s="11"/>
      <c r="I4" s="11"/>
      <c r="J4" s="11"/>
      <c r="K4" s="86"/>
      <c r="L4" s="86"/>
      <c r="M4" s="11"/>
      <c r="N4" s="60"/>
      <c r="O4" s="11"/>
      <c r="P4" s="99"/>
      <c r="R4" s="60"/>
      <c r="S4" s="11"/>
      <c r="T4" s="99"/>
    </row>
    <row r="5" spans="2:20" x14ac:dyDescent="0.3">
      <c r="B5" s="60" t="s">
        <v>52</v>
      </c>
      <c r="C5" s="21">
        <f>'Historical trend'!K52</f>
        <v>199878.25884299999</v>
      </c>
      <c r="D5" s="21">
        <f>'Historical trend'!L52</f>
        <v>200628.11410100001</v>
      </c>
      <c r="E5" s="21">
        <f>'Historical trend'!M52</f>
        <v>192524.636834</v>
      </c>
      <c r="F5" s="21">
        <f>'Historical trend'!N52</f>
        <v>194295.71565500001</v>
      </c>
      <c r="G5" s="21">
        <f>'Historical trend'!O52</f>
        <v>194377.56804504938</v>
      </c>
      <c r="H5" s="21">
        <f>'Historical trend'!P52</f>
        <v>191337.61610159083</v>
      </c>
      <c r="I5" s="21">
        <f>'Historical trend'!Q52</f>
        <v>189277.88404622988</v>
      </c>
      <c r="J5" s="21">
        <f>'Historical trend'!R52</f>
        <v>187215.46589707892</v>
      </c>
      <c r="K5" s="87"/>
      <c r="L5" s="87">
        <f>'Historical trend'!S52</f>
        <v>186096.84766928107</v>
      </c>
      <c r="M5" s="21"/>
      <c r="N5" s="57">
        <f>'Historical trend'!T52</f>
        <v>180679.1545223697</v>
      </c>
      <c r="O5" s="21">
        <f>'Historical trend'!U52</f>
        <v>168622.7242845633</v>
      </c>
      <c r="P5" s="36">
        <f>'Historical trend'!V52</f>
        <v>174904.33351202495</v>
      </c>
      <c r="R5" s="57">
        <f>'Historical trend'!W52</f>
        <v>166551.424872</v>
      </c>
      <c r="S5" s="127">
        <f>'Historical trend'!X52</f>
        <v>151956.21973559028</v>
      </c>
      <c r="T5" s="128">
        <f>'Historical trend'!Y52</f>
        <v>152688.26429200001</v>
      </c>
    </row>
    <row r="6" spans="2:20" x14ac:dyDescent="0.3">
      <c r="B6" s="60" t="s">
        <v>53</v>
      </c>
      <c r="C6" s="8">
        <f>'Historical trend'!K25</f>
        <v>87818.317763639992</v>
      </c>
      <c r="D6" s="8">
        <f>'Historical trend'!L25</f>
        <v>105334.72492138999</v>
      </c>
      <c r="E6" s="8">
        <f>'Historical trend'!M25</f>
        <v>117915.66460598999</v>
      </c>
      <c r="F6" s="8">
        <f>'Historical trend'!N25</f>
        <v>127229.73450681403</v>
      </c>
      <c r="G6" s="8">
        <f>'Historical trend'!O25</f>
        <v>136253.82831852461</v>
      </c>
      <c r="H6" s="8">
        <f>'Historical trend'!P25</f>
        <v>149812.00806399004</v>
      </c>
      <c r="I6" s="8">
        <f>'Historical trend'!Q25</f>
        <v>160319.63094799506</v>
      </c>
      <c r="J6" s="8">
        <f>'Historical trend'!R25</f>
        <v>161141.10247740796</v>
      </c>
      <c r="K6" s="88"/>
      <c r="L6" s="88">
        <f>'Historical trend'!S25</f>
        <v>164692.12232136514</v>
      </c>
      <c r="M6" s="8"/>
      <c r="N6" s="97">
        <f>'Historical trend'!T25</f>
        <v>180816.67600558576</v>
      </c>
      <c r="O6" s="8">
        <f>'Historical trend'!U25</f>
        <v>187747.23387601611</v>
      </c>
      <c r="P6" s="9">
        <f>'Historical trend'!V25</f>
        <v>224213.51235062329</v>
      </c>
      <c r="R6" s="97">
        <f>'Historical trend'!W25</f>
        <v>239076.52162371925</v>
      </c>
      <c r="S6" s="8">
        <f>'Historical trend'!X25</f>
        <v>257406.79132750884</v>
      </c>
      <c r="T6" s="129">
        <f>'Historical trend'!Y25</f>
        <v>290627.11241013324</v>
      </c>
    </row>
    <row r="7" spans="2:20" x14ac:dyDescent="0.3">
      <c r="B7" s="60"/>
      <c r="C7" s="11"/>
      <c r="D7" s="11"/>
      <c r="E7" s="11"/>
      <c r="F7" s="11"/>
      <c r="G7" s="11"/>
      <c r="H7" s="11"/>
      <c r="I7" s="11"/>
      <c r="J7" s="11"/>
      <c r="K7" s="86"/>
      <c r="L7" s="86"/>
      <c r="M7" s="11"/>
      <c r="N7" s="60"/>
      <c r="O7" s="11"/>
      <c r="P7" s="99"/>
      <c r="R7" s="60"/>
      <c r="S7" s="11"/>
      <c r="T7" s="99"/>
    </row>
    <row r="8" spans="2:20" x14ac:dyDescent="0.3">
      <c r="B8" s="61" t="s">
        <v>54</v>
      </c>
      <c r="C8" s="11"/>
      <c r="D8" s="11"/>
      <c r="E8" s="11"/>
      <c r="F8" s="11"/>
      <c r="G8" s="11"/>
      <c r="H8" s="11"/>
      <c r="I8" s="11"/>
      <c r="J8" s="11"/>
      <c r="K8" s="86"/>
      <c r="L8" s="86"/>
      <c r="M8" s="11"/>
      <c r="N8" s="60"/>
      <c r="O8" s="11"/>
      <c r="P8" s="99"/>
      <c r="R8" s="60"/>
      <c r="S8" s="11"/>
      <c r="T8" s="99"/>
    </row>
    <row r="9" spans="2:20" x14ac:dyDescent="0.3">
      <c r="B9" s="60" t="s">
        <v>52</v>
      </c>
      <c r="C9" s="21">
        <v>204551</v>
      </c>
      <c r="D9" s="21">
        <v>210219</v>
      </c>
      <c r="E9" s="21">
        <v>214737</v>
      </c>
      <c r="F9" s="21">
        <v>206413</v>
      </c>
      <c r="G9" s="21">
        <v>208442</v>
      </c>
      <c r="H9" s="21">
        <v>213545</v>
      </c>
      <c r="I9" s="21">
        <v>218194</v>
      </c>
      <c r="J9" s="21">
        <v>223219</v>
      </c>
      <c r="K9" s="87"/>
      <c r="L9" s="87">
        <v>188082</v>
      </c>
      <c r="M9" s="21"/>
      <c r="N9" s="57">
        <v>186064</v>
      </c>
      <c r="O9" s="21">
        <v>184898</v>
      </c>
      <c r="P9" s="36">
        <v>183856</v>
      </c>
      <c r="R9" s="57">
        <v>170485</v>
      </c>
      <c r="S9" s="127">
        <v>172722</v>
      </c>
      <c r="T9" s="128">
        <v>334962</v>
      </c>
    </row>
    <row r="10" spans="2:20" x14ac:dyDescent="0.3">
      <c r="B10" s="60" t="s">
        <v>55</v>
      </c>
      <c r="C10" s="8">
        <v>85180</v>
      </c>
      <c r="D10" s="8">
        <v>109948</v>
      </c>
      <c r="E10" s="8">
        <v>131411</v>
      </c>
      <c r="F10" s="8">
        <v>135226</v>
      </c>
      <c r="G10" s="8">
        <v>147481</v>
      </c>
      <c r="H10" s="8">
        <v>163179</v>
      </c>
      <c r="I10" s="8">
        <v>180070</v>
      </c>
      <c r="J10" s="8">
        <v>198954</v>
      </c>
      <c r="K10" s="88"/>
      <c r="L10" s="88">
        <v>176410</v>
      </c>
      <c r="M10" s="8"/>
      <c r="N10" s="97">
        <v>198715</v>
      </c>
      <c r="O10" s="8">
        <v>214759</v>
      </c>
      <c r="P10" s="9">
        <v>245709</v>
      </c>
      <c r="R10" s="97">
        <v>249725.91216165299</v>
      </c>
      <c r="S10" s="8">
        <v>300190</v>
      </c>
      <c r="T10" s="129">
        <v>170947</v>
      </c>
    </row>
    <row r="11" spans="2:20" ht="15" thickBot="1" x14ac:dyDescent="0.35">
      <c r="B11" s="62"/>
      <c r="C11" s="63"/>
      <c r="D11" s="63"/>
      <c r="E11" s="63"/>
      <c r="F11" s="19"/>
      <c r="G11" s="19"/>
      <c r="H11" s="19"/>
      <c r="I11" s="63"/>
      <c r="J11" s="19"/>
      <c r="K11" s="88"/>
      <c r="L11" s="89"/>
      <c r="M11" s="8"/>
      <c r="N11" s="98"/>
      <c r="O11" s="19"/>
      <c r="P11" s="20"/>
      <c r="R11" s="98"/>
      <c r="S11" s="19"/>
      <c r="T11" s="130"/>
    </row>
    <row r="13" spans="2:20" ht="18.600000000000001" customHeight="1" x14ac:dyDescent="0.3">
      <c r="B13" s="112"/>
    </row>
    <row r="14" spans="2:20" ht="16.8" x14ac:dyDescent="0.45">
      <c r="B14" s="115"/>
      <c r="C14" s="79"/>
      <c r="D14" s="80"/>
      <c r="E14" s="80"/>
      <c r="F14" s="80"/>
      <c r="G14" s="80"/>
      <c r="H14" s="80"/>
    </row>
    <row r="15" spans="2:20" x14ac:dyDescent="0.3">
      <c r="B15" s="110"/>
      <c r="C15" s="116"/>
      <c r="D15" s="116"/>
      <c r="E15" s="116"/>
      <c r="F15" s="116"/>
      <c r="G15" s="116"/>
      <c r="H15" s="116"/>
      <c r="I15" s="116"/>
      <c r="J15" s="116"/>
      <c r="K15" s="110"/>
      <c r="L15" s="116"/>
      <c r="M15" s="110"/>
      <c r="N15" s="116"/>
      <c r="O15" s="116"/>
      <c r="P15" s="116"/>
    </row>
    <row r="16" spans="2:20" x14ac:dyDescent="0.3">
      <c r="B16" s="113"/>
      <c r="C16" s="116"/>
      <c r="D16" s="116"/>
      <c r="E16" s="116"/>
      <c r="F16" s="116"/>
      <c r="G16" s="116"/>
      <c r="H16" s="116"/>
      <c r="I16" s="116"/>
      <c r="J16" s="116"/>
      <c r="K16" s="110"/>
      <c r="L16" s="116"/>
      <c r="M16" s="110"/>
      <c r="N16" s="116"/>
      <c r="O16" s="116"/>
      <c r="P16" s="116"/>
    </row>
    <row r="17" spans="2:16" x14ac:dyDescent="0.3">
      <c r="B17" s="110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</row>
    <row r="18" spans="2:16" x14ac:dyDescent="0.3">
      <c r="B18" s="113"/>
      <c r="C18" s="111"/>
      <c r="D18" s="111"/>
      <c r="E18" s="111"/>
      <c r="F18" s="111"/>
      <c r="G18" s="111"/>
      <c r="H18" s="111"/>
      <c r="I18" s="117"/>
      <c r="J18" s="111"/>
      <c r="K18" s="111"/>
      <c r="L18" s="111"/>
      <c r="M18" s="111"/>
      <c r="N18" s="111"/>
      <c r="O18" s="111"/>
      <c r="P18" s="111"/>
    </row>
    <row r="19" spans="2:16" x14ac:dyDescent="0.3">
      <c r="B19" s="110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</row>
  </sheetData>
  <mergeCells count="4">
    <mergeCell ref="C2:E2"/>
    <mergeCell ref="F2:J2"/>
    <mergeCell ref="N2:P2"/>
    <mergeCell ref="R2:T2"/>
  </mergeCells>
  <phoneticPr fontId="1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R6"/>
  <sheetViews>
    <sheetView showGridLines="0" topLeftCell="B1" workbookViewId="0">
      <selection activeCell="R4" sqref="R4"/>
    </sheetView>
  </sheetViews>
  <sheetFormatPr defaultRowHeight="14.4" x14ac:dyDescent="0.3"/>
  <cols>
    <col min="3" max="3" width="18.33203125" bestFit="1" customWidth="1"/>
  </cols>
  <sheetData>
    <row r="2" spans="3:18" ht="15" thickBot="1" x14ac:dyDescent="0.35"/>
    <row r="3" spans="3:18" ht="15" thickTop="1" x14ac:dyDescent="0.3">
      <c r="D3" s="64" t="s">
        <v>8</v>
      </c>
      <c r="E3" s="64" t="s">
        <v>9</v>
      </c>
      <c r="F3" s="64" t="s">
        <v>10</v>
      </c>
      <c r="G3" s="64" t="s">
        <v>11</v>
      </c>
      <c r="H3" s="64" t="s">
        <v>12</v>
      </c>
      <c r="I3" s="64" t="s">
        <v>13</v>
      </c>
      <c r="J3" s="64" t="s">
        <v>56</v>
      </c>
      <c r="K3" s="64" t="s">
        <v>57</v>
      </c>
      <c r="L3" s="64" t="s">
        <v>58</v>
      </c>
      <c r="M3" s="64" t="s">
        <v>59</v>
      </c>
      <c r="N3" s="64" t="s">
        <v>61</v>
      </c>
      <c r="O3" s="64" t="s">
        <v>62</v>
      </c>
      <c r="P3" s="64" t="s">
        <v>72</v>
      </c>
      <c r="Q3" s="64" t="s">
        <v>73</v>
      </c>
      <c r="R3" s="64" t="s">
        <v>74</v>
      </c>
    </row>
    <row r="4" spans="3:18" x14ac:dyDescent="0.3">
      <c r="C4" t="s">
        <v>33</v>
      </c>
      <c r="D4" s="65">
        <v>2</v>
      </c>
      <c r="E4" s="65">
        <v>2</v>
      </c>
      <c r="F4" s="65">
        <v>2</v>
      </c>
      <c r="G4" s="65">
        <v>4.0246857161154637</v>
      </c>
      <c r="H4" s="65">
        <v>4.078832722970132</v>
      </c>
      <c r="I4" s="65">
        <v>4.087123464150932</v>
      </c>
      <c r="J4" s="65">
        <v>4.1075023894460418</v>
      </c>
      <c r="K4" s="65">
        <v>4.1302963419397356</v>
      </c>
      <c r="L4" s="65">
        <v>3.9830999999999999</v>
      </c>
      <c r="M4" s="65">
        <v>3.7004000000000001</v>
      </c>
      <c r="N4" s="65">
        <v>3.6899000000000002</v>
      </c>
      <c r="O4" s="65">
        <v>3.6655000000000002</v>
      </c>
      <c r="P4" s="65">
        <v>3.8795000000000002</v>
      </c>
      <c r="Q4" s="65">
        <v>3.6509999999999998</v>
      </c>
      <c r="R4" s="65">
        <v>3.5518000000000001</v>
      </c>
    </row>
    <row r="5" spans="3:18" x14ac:dyDescent="0.3">
      <c r="C5" t="s">
        <v>34</v>
      </c>
      <c r="D5" s="66">
        <v>0.23366371689606194</v>
      </c>
      <c r="E5" s="66">
        <v>0.21468703912978282</v>
      </c>
      <c r="F5" s="66">
        <v>0.20861564972130148</v>
      </c>
      <c r="G5" s="66">
        <v>0.52468571611546366</v>
      </c>
      <c r="H5" s="66">
        <v>0.578832722970132</v>
      </c>
      <c r="I5" s="66">
        <v>0.58712346415093197</v>
      </c>
      <c r="J5" s="66">
        <v>0.60750238944604185</v>
      </c>
      <c r="K5" s="66">
        <v>0.6302963419397356</v>
      </c>
      <c r="L5" s="66">
        <v>0</v>
      </c>
      <c r="M5" s="66">
        <v>0</v>
      </c>
      <c r="N5" s="66">
        <v>0</v>
      </c>
      <c r="O5" s="66">
        <v>0</v>
      </c>
      <c r="P5" s="66">
        <v>0</v>
      </c>
      <c r="Q5" s="66">
        <v>0</v>
      </c>
      <c r="R5" s="66">
        <v>0</v>
      </c>
    </row>
    <row r="6" spans="3:18" x14ac:dyDescent="0.3">
      <c r="C6" t="s">
        <v>35</v>
      </c>
      <c r="D6" s="76">
        <v>2</v>
      </c>
      <c r="E6" s="76">
        <v>2</v>
      </c>
      <c r="F6" s="76">
        <v>2</v>
      </c>
      <c r="G6">
        <v>3.5</v>
      </c>
      <c r="H6">
        <v>3.5</v>
      </c>
      <c r="I6">
        <v>3.5</v>
      </c>
      <c r="J6">
        <v>3.5</v>
      </c>
      <c r="K6">
        <v>3.5</v>
      </c>
      <c r="L6" s="77">
        <v>3.9830999999999999</v>
      </c>
      <c r="M6" s="77">
        <v>3.7004000000000001</v>
      </c>
      <c r="N6" s="77">
        <v>3.6899000000000002</v>
      </c>
      <c r="O6" s="77">
        <v>3.6655000000000002</v>
      </c>
      <c r="P6" s="77">
        <v>3.8795000000000002</v>
      </c>
      <c r="Q6" s="77">
        <v>3.6509999999999998</v>
      </c>
      <c r="R6" s="77">
        <v>3.5518000000000001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Average price trend</vt:lpstr>
      <vt:lpstr>Historical trend</vt:lpstr>
      <vt:lpstr>Average increase trend</vt:lpstr>
      <vt:lpstr>Standard tariffs</vt:lpstr>
      <vt:lpstr>Environmental levy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Mashile</dc:creator>
  <cp:lastModifiedBy>Choshane Phaahla</cp:lastModifiedBy>
  <dcterms:created xsi:type="dcterms:W3CDTF">2016-07-20T10:35:16Z</dcterms:created>
  <dcterms:modified xsi:type="dcterms:W3CDTF">2025-09-30T12:40:19Z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