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lvolSD\Documents\Data\Tariff updates\2024_25\"/>
    </mc:Choice>
  </mc:AlternateContent>
  <xr:revisionPtr revIDLastSave="0" documentId="8_{406A5F5A-7BD4-4630-A908-D843C024937E}" xr6:coauthVersionLast="47" xr6:coauthVersionMax="47" xr10:uidLastSave="{00000000-0000-0000-0000-000000000000}"/>
  <bookViews>
    <workbookView xWindow="-110" yWindow="-110" windowWidth="19420" windowHeight="10420" tabRatio="955" firstSheet="5" xr2:uid="{00000000-000D-0000-FFFF-FFFF00000000}"/>
  </bookViews>
  <sheets>
    <sheet name="Menu" sheetId="49" r:id="rId1"/>
    <sheet name="WEPS NLA" sheetId="63" r:id="rId2"/>
    <sheet name="WEPS Munic" sheetId="65" r:id="rId3"/>
    <sheet name="Megaflex NLA" sheetId="66" r:id="rId4"/>
    <sheet name="Megaflex Munic " sheetId="67" r:id="rId5"/>
    <sheet name="Megaflex Gen NLA" sheetId="58" r:id="rId6"/>
    <sheet name="Miniflex NLA" sheetId="70" r:id="rId7"/>
    <sheet name="Miniflex Munic " sheetId="71" r:id="rId8"/>
    <sheet name="Nightsave Large NLA" sheetId="68" r:id="rId9"/>
    <sheet name="Nightsave Large Munic" sheetId="69" r:id="rId10"/>
    <sheet name=" Nightsave Small NLA" sheetId="72" r:id="rId11"/>
    <sheet name="Nightsave Small Munic" sheetId="73" r:id="rId12"/>
    <sheet name="Businessrate NLA" sheetId="80" r:id="rId13"/>
    <sheet name="Businessrate Munic" sheetId="81" r:id="rId14"/>
    <sheet name="Public Lighting NLA" sheetId="85" r:id="rId15"/>
    <sheet name="Public Lighting Munic " sheetId="86" r:id="rId16"/>
    <sheet name="Homepower NLA" sheetId="82" r:id="rId17"/>
    <sheet name="Homepower Munic" sheetId="83" r:id="rId18"/>
    <sheet name="Homeflex NLA" sheetId="140" r:id="rId19"/>
    <sheet name="Homelight NLA" sheetId="84" r:id="rId20"/>
    <sheet name="Ruraflex NLA" sheetId="74" r:id="rId21"/>
    <sheet name="Ruraflex Munic " sheetId="75" r:id="rId22"/>
    <sheet name="Ruraflex Gen NLA" sheetId="60" r:id="rId23"/>
    <sheet name="Nightsave Rural NLA" sheetId="76" r:id="rId24"/>
    <sheet name="Nightsave Rural Munic " sheetId="77" r:id="rId25"/>
    <sheet name="Landrate NLA" sheetId="87" r:id="rId26"/>
    <sheet name="Landrate Munic " sheetId="88" r:id="rId27"/>
    <sheet name=" TUoS NLA" sheetId="111" r:id="rId28"/>
    <sheet name="DUoS NLA" sheetId="47" r:id="rId29"/>
    <sheet name="Loss Factors" sheetId="39" r:id="rId30"/>
    <sheet name=" Excess NCC NLA" sheetId="56" r:id="rId31"/>
    <sheet name="Excess NCC Munic" sheetId="90" r:id="rId32"/>
    <sheet name="Gen Reconciliatons" sheetId="102" r:id="rId33"/>
    <sheet name="Env levy" sheetId="64" state="hidden" r:id="rId34"/>
    <sheet name="Sheet2" sheetId="101" state="hidden" r:id="rId35"/>
  </sheets>
  <externalReferences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_Toc3457939" localSheetId="8">'Nightsave Large NLA'!$B$2</definedName>
    <definedName name="aveday" localSheetId="34">[1]Increase!$N$55</definedName>
    <definedName name="aveday">[2]Increase!$N$55</definedName>
    <definedName name="AveDays" localSheetId="2">[3]Calcs!$B$19</definedName>
    <definedName name="AveDays" localSheetId="1">[3]Calcs!$B$19</definedName>
    <definedName name="AveDays">[3]Calcs!$B$19</definedName>
    <definedName name="avgdaysmth" localSheetId="13">#REF!</definedName>
    <definedName name="avgdaysmth" localSheetId="31">#REF!</definedName>
    <definedName name="avgdaysmth" localSheetId="5">#REF!</definedName>
    <definedName name="avgdaysmth" localSheetId="4">#REF!</definedName>
    <definedName name="avgdaysmth" localSheetId="7">#REF!</definedName>
    <definedName name="avgdaysmth" localSheetId="9">#REF!</definedName>
    <definedName name="avgdaysmth" localSheetId="24">#REF!</definedName>
    <definedName name="avgdaysmth" localSheetId="11">#REF!</definedName>
    <definedName name="avgdaysmth" localSheetId="15">#REF!</definedName>
    <definedName name="avgdaysmth" localSheetId="22">#REF!</definedName>
    <definedName name="avgdaysmth" localSheetId="21">#REF!</definedName>
    <definedName name="avgdaysmth" localSheetId="34">'[1]Codes master'!$C$80</definedName>
    <definedName name="avgdaysmth">#REF!</definedName>
    <definedName name="ClearREVcrr" localSheetId="2">'[3]Revenue Summary'!$F$4:$F$28,'[3]Revenue Summary'!$F$34:$F$43,'[3]Revenue Summary'!$F$67:$F$71,'[3]Revenue Summary'!$F$94:$F$96</definedName>
    <definedName name="ClearREVcrr" localSheetId="1">'[3]Revenue Summary'!$F$4:$F$28,'[3]Revenue Summary'!$F$34:$F$43,'[3]Revenue Summary'!$F$67:$F$71,'[3]Revenue Summary'!$F$94:$F$96</definedName>
    <definedName name="ClearREVcrr">'[3]Revenue Summary'!$F$4:$F$28,'[3]Revenue Summary'!$F$34:$F$43,'[3]Revenue Summary'!$F$67:$F$71,'[3]Revenue Summary'!$F$94:$F$96</definedName>
    <definedName name="ClrCRR" localSheetId="2">'[3]Revenue Summary'!$F$4:$F$28,'[3]Revenue Summary'!$F$34:$F$43,'[3]Revenue Summary'!$F$67:$F$71,'[3]Revenue Summary'!$F$94:$F$96</definedName>
    <definedName name="ClrCRR" localSheetId="1">'[3]Revenue Summary'!$F$4:$F$28,'[3]Revenue Summary'!$F$34:$F$43,'[3]Revenue Summary'!$F$67:$F$71,'[3]Revenue Summary'!$F$94:$F$96</definedName>
    <definedName name="ClrCRR">'[3]Revenue Summary'!$F$4:$F$28,'[3]Revenue Summary'!$F$34:$F$43,'[3]Revenue Summary'!$F$67:$F$71,'[3]Revenue Summary'!$F$94:$F$96</definedName>
    <definedName name="ClrSCRR" localSheetId="2">'[3]Revenue Summary'!$I$4:$I$28,'[3]Revenue Summary'!$I$34:$I$43,'[3]Revenue Summary'!$I$67:$I$71,'[3]Revenue Summary'!$I$94:$I$96</definedName>
    <definedName name="ClrSCRR" localSheetId="1">'[3]Revenue Summary'!$I$4:$I$28,'[3]Revenue Summary'!$I$34:$I$43,'[3]Revenue Summary'!$I$67:$I$71,'[3]Revenue Summary'!$I$94:$I$96</definedName>
    <definedName name="ClrSCRR">'[3]Revenue Summary'!$I$4:$I$28,'[3]Revenue Summary'!$I$34:$I$43,'[3]Revenue Summary'!$I$67:$I$71,'[3]Revenue Summary'!$I$94:$I$96</definedName>
    <definedName name="ClrSubPhADDlevy" localSheetId="2">'[3]Revenue Summary'!$U$4:$U$28,'[3]Revenue Summary'!$U$34:$U$43,'[3]Revenue Summary'!$U$67:$U$71,'[3]Revenue Summary'!$U$94:$U$96</definedName>
    <definedName name="ClrSubPhADDlevy" localSheetId="1">'[3]Revenue Summary'!$U$4:$U$28,'[3]Revenue Summary'!$U$34:$U$43,'[3]Revenue Summary'!$U$67:$U$71,'[3]Revenue Summary'!$U$94:$U$96</definedName>
    <definedName name="ClrSubPhADDlevy">'[3]Revenue Summary'!$U$4:$U$28,'[3]Revenue Summary'!$U$34:$U$43,'[3]Revenue Summary'!$U$67:$U$71,'[3]Revenue Summary'!$U$94:$U$96</definedName>
    <definedName name="ClrSubPhAddLevyRisk" localSheetId="2">'[3]Revenue Summary'!$X$4:$X$28,'[3]Revenue Summary'!$X$34:$X$43,'[3]Revenue Summary'!$X$67:$X$71,'[3]Revenue Summary'!$X$94:$X$96</definedName>
    <definedName name="ClrSubPhAddLevyRisk" localSheetId="1">'[3]Revenue Summary'!$X$4:$X$28,'[3]Revenue Summary'!$X$34:$X$43,'[3]Revenue Summary'!$X$67:$X$71,'[3]Revenue Summary'!$X$94:$X$96</definedName>
    <definedName name="ClrSubPhAddLevyRisk">'[3]Revenue Summary'!$X$4:$X$28,'[3]Revenue Summary'!$X$34:$X$43,'[3]Revenue Summary'!$X$67:$X$71,'[3]Revenue Summary'!$X$94:$X$96</definedName>
    <definedName name="ClrSubPhase" localSheetId="2">'[3]Revenue Summary'!$R$4:$R$28,'[3]Revenue Summary'!$R$34:$R$43,'[3]Revenue Summary'!$R$67:$R$71,'[3]Revenue Summary'!$R$94:$R$96</definedName>
    <definedName name="ClrSubPhase" localSheetId="1">'[3]Revenue Summary'!$R$4:$R$28,'[3]Revenue Summary'!$R$34:$R$43,'[3]Revenue Summary'!$R$67:$R$71,'[3]Revenue Summary'!$R$94:$R$96</definedName>
    <definedName name="ClrSubPhase">'[3]Revenue Summary'!$R$4:$R$28,'[3]Revenue Summary'!$R$34:$R$43,'[3]Revenue Summary'!$R$67:$R$71,'[3]Revenue Summary'!$R$94:$R$96</definedName>
    <definedName name="ClrSUBR" localSheetId="2">'[3]Revenue Summary'!$L$4:$L$28,'[3]Revenue Summary'!$L$34:$L$43,'[3]Revenue Summary'!$L$67:$L$71,'[3]Revenue Summary'!$L$94:$L$96</definedName>
    <definedName name="ClrSUBR" localSheetId="1">'[3]Revenue Summary'!$L$4:$L$28,'[3]Revenue Summary'!$L$34:$L$43,'[3]Revenue Summary'!$L$67:$L$71,'[3]Revenue Summary'!$L$94:$L$96</definedName>
    <definedName name="ClrSUBR">'[3]Revenue Summary'!$L$4:$L$28,'[3]Revenue Summary'!$L$34:$L$43,'[3]Revenue Summary'!$L$67:$L$71,'[3]Revenue Summary'!$L$94:$L$96</definedName>
    <definedName name="DxLoss1">[3]Calcs!$J$61</definedName>
    <definedName name="DxLoss2">[3]Calcs!$J$62</definedName>
    <definedName name="DxLoss3">[3]Calcs!$J$63</definedName>
    <definedName name="DxLoss4">[3]Calcs!$J$64</definedName>
    <definedName name="EnviroLevy">[4]Calcs!$H$105</definedName>
    <definedName name="EnviroOPT">[4]Calcs!$B$88</definedName>
    <definedName name="EnvLevyINrate">[4]Calcs!$B$89</definedName>
    <definedName name="Factor">[5]Calcs!$G$13</definedName>
    <definedName name="g">'[6]Loss Factors'!$AL$1</definedName>
    <definedName name="GenTUoSadd">[1]Increase!$G$70</definedName>
    <definedName name="InAltmunicAffSub" localSheetId="34">[1]Increase!$T$32</definedName>
    <definedName name="InAltmunicAffSub">[2]Increase!$T$32</definedName>
    <definedName name="InAltmunicDx" localSheetId="34">[1]Increase!$K$32</definedName>
    <definedName name="InAltmunicDx">[2]Increase!$K$32</definedName>
    <definedName name="InAltmunicDxPOD" localSheetId="34">[1]Increase!$O$32</definedName>
    <definedName name="InAltmunicDxPOD">[2]Increase!$O$32</definedName>
    <definedName name="InAltmunicE" localSheetId="34">[1]Increase!$H$32</definedName>
    <definedName name="InAltmunicE">[2]Increase!$H$32</definedName>
    <definedName name="InAltmunicElecSub" localSheetId="34">[1]Increase!$R$32</definedName>
    <definedName name="InAltmunicElecSub">[2]Increase!$R$32</definedName>
    <definedName name="InAltmunickvarh" localSheetId="34">[1]Increase!$N$32</definedName>
    <definedName name="InAltmunickvarh">[2]Increase!$N$32</definedName>
    <definedName name="InAltmunicLVSub" localSheetId="34">[1]Increase!$S$32</definedName>
    <definedName name="InAltmunicLVSub">[2]Increase!$S$32</definedName>
    <definedName name="InAltmunicmain" localSheetId="34">[1]Increase!$U$32</definedName>
    <definedName name="InAltmunicmain">[2]Increase!$U$32</definedName>
    <definedName name="InAltmunicNDC" localSheetId="34">[1]Increase!$M$32</definedName>
    <definedName name="InAltmunicNDC">[2]Increase!$M$32</definedName>
    <definedName name="InAltmunicNetSub" localSheetId="34">[1]Increase!$Q$32</definedName>
    <definedName name="InAltmunicNetSub">[2]Increase!$Q$32</definedName>
    <definedName name="InAltmunicRAffSub" localSheetId="34">[1]Increase!$T$33</definedName>
    <definedName name="InAltmunicRAffSub">[2]Increase!$T$33</definedName>
    <definedName name="InAltmunicRDx" localSheetId="34">[1]Increase!$K$33</definedName>
    <definedName name="InAltmunicRDx">[2]Increase!$K$33</definedName>
    <definedName name="InAltmunicRDxPOD" localSheetId="34">[1]Increase!$O$33</definedName>
    <definedName name="InAltmunicRDxPOD">[2]Increase!$O$33</definedName>
    <definedName name="InAltmunicRE" localSheetId="34">[1]Increase!$H$33</definedName>
    <definedName name="InAltmunicRE">[2]Increase!$H$33</definedName>
    <definedName name="InAltmunicRel" localSheetId="34">[1]Increase!$J$32</definedName>
    <definedName name="InAltmunicRel">[2]Increase!$J$32</definedName>
    <definedName name="InAltmunicRElecSub" localSheetId="34">[1]Increase!$R$33</definedName>
    <definedName name="InAltmunicRElecSub">[2]Increase!$R$33</definedName>
    <definedName name="InAltmunicRet" localSheetId="34">[1]Increase!$P$32</definedName>
    <definedName name="InAltmunicRet">[2]Increase!$P$32</definedName>
    <definedName name="InAltmunicRkvarh" localSheetId="34">[1]Increase!$N$33</definedName>
    <definedName name="InAltmunicRkvarh">[2]Increase!$N$33</definedName>
    <definedName name="InAltmunicRLVSub" localSheetId="34">[1]Increase!$S$33</definedName>
    <definedName name="InAltmunicRLVSub">[2]Increase!$S$33</definedName>
    <definedName name="InAltmunicRmain" localSheetId="34">[1]Increase!$U$33</definedName>
    <definedName name="InAltmunicRmain">[2]Increase!$U$33</definedName>
    <definedName name="InAltmunicRNDC" localSheetId="34">[1]Increase!$M$33</definedName>
    <definedName name="InAltmunicRNDC">[2]Increase!$M$33</definedName>
    <definedName name="InAltmunicRNetSub" localSheetId="34">[1]Increase!$Q$33</definedName>
    <definedName name="InAltmunicRNetSub">[2]Increase!$Q$33</definedName>
    <definedName name="InAltmunicRRel" localSheetId="34">[1]Increase!$J$33</definedName>
    <definedName name="InAltmunicRRel">[2]Increase!$J$33</definedName>
    <definedName name="InAltmunicRRet" localSheetId="34">[1]Increase!$P$33</definedName>
    <definedName name="InAltmunicRRet">[2]Increase!$P$33</definedName>
    <definedName name="InAltmunicRTx" localSheetId="34">[1]Increase!$I$33</definedName>
    <definedName name="InAltmunicRTx">[2]Increase!$I$33</definedName>
    <definedName name="InAltmunicRTxDx" localSheetId="34">[1]Increase!$L$33</definedName>
    <definedName name="InAltmunicRTxDx">[2]Increase!$L$33</definedName>
    <definedName name="InAltmunicTx" localSheetId="34">[1]Increase!$I$32</definedName>
    <definedName name="InAltmunicTx">[2]Increase!$I$32</definedName>
    <definedName name="InAltmunicTxDx" localSheetId="34">[1]Increase!$L$32</definedName>
    <definedName name="InAltmunicTxDx">[2]Increase!$L$32</definedName>
    <definedName name="InBusAffSub" localSheetId="34">[1]Increase!$T$16</definedName>
    <definedName name="InBusAffSub">[2]Increase!$T$16</definedName>
    <definedName name="InBusDx" localSheetId="34">[1]Increase!$K$16</definedName>
    <definedName name="InBusDx">[2]Increase!$K$16</definedName>
    <definedName name="InBusDxPOD" localSheetId="34">[1]Increase!$O$16</definedName>
    <definedName name="InBusDxPOD">[2]Increase!$O$16</definedName>
    <definedName name="InBusE" localSheetId="34">[1]Increase!$H$16</definedName>
    <definedName name="InBusE">[2]Increase!$H$16</definedName>
    <definedName name="InBusElecSub" localSheetId="34">[1]Increase!$R$16</definedName>
    <definedName name="InBusElecSub">[2]Increase!$R$16</definedName>
    <definedName name="InBuskvarh" localSheetId="34">[1]Increase!$N$16</definedName>
    <definedName name="InBuskvarh">[2]Increase!$N$16</definedName>
    <definedName name="InBusLVSub" localSheetId="34">[1]Increase!$S$16</definedName>
    <definedName name="InBusLVSub">[2]Increase!$S$16</definedName>
    <definedName name="InBusmain" localSheetId="34">[1]Increase!$U$16</definedName>
    <definedName name="InBusmain">[2]Increase!$U$16</definedName>
    <definedName name="InBusmunicAffSub">[1]Increase!$T$28</definedName>
    <definedName name="InBusmunicDx">[1]Increase!$K$28</definedName>
    <definedName name="InBusmunicDxPOD">[1]Increase!$O$28</definedName>
    <definedName name="InBusmunicE">[1]Increase!$H$28</definedName>
    <definedName name="InBusmunicElecSub">[1]Increase!$R$28</definedName>
    <definedName name="InBusmunickvarh">[1]Increase!$N$28</definedName>
    <definedName name="InBusmunicLVSub">[1]Increase!$S$28</definedName>
    <definedName name="InBusmunicmain">[1]Increase!$U$28</definedName>
    <definedName name="InBusmunicNDC">[1]Increase!$M$28</definedName>
    <definedName name="InBusmunicNetSub">[1]Increase!$Q$28</definedName>
    <definedName name="InBusmunicRel">[1]Increase!$J$28</definedName>
    <definedName name="InBusmunicRet">[1]Increase!$P$28</definedName>
    <definedName name="InBusmunicTx">[1]Increase!$I$28</definedName>
    <definedName name="InBusmunicTxDx">[1]Increase!$L$28</definedName>
    <definedName name="InBusNDC" localSheetId="34">[1]Increase!$M$16</definedName>
    <definedName name="InBusNDC">[2]Increase!$M$16</definedName>
    <definedName name="InBusNetSub" localSheetId="34">[1]Increase!$Q$16</definedName>
    <definedName name="InBusNetSub">[2]Increase!$Q$16</definedName>
    <definedName name="InBusRel" localSheetId="34">[1]Increase!$J$16</definedName>
    <definedName name="InBusRel">[2]Increase!$J$16</definedName>
    <definedName name="InBusRet" localSheetId="34">[1]Increase!$P$16</definedName>
    <definedName name="InBusRet">[2]Increase!$P$16</definedName>
    <definedName name="InBusTx" localSheetId="34">[1]Increase!$I$16</definedName>
    <definedName name="InBusTx">[2]Increase!$I$16</definedName>
    <definedName name="InBusTxDx" localSheetId="34">[1]Increase!$L$16</definedName>
    <definedName name="InBusTxDx">[2]Increase!$L$16</definedName>
    <definedName name="incESK">[3]Calcs!$H$97</definedName>
    <definedName name="incMUN">[3]Calcs!$H$98</definedName>
    <definedName name="InHLAffSub" localSheetId="34">[1]Increase!$T$18</definedName>
    <definedName name="InHLAffSub">[2]Increase!$T$18</definedName>
    <definedName name="InHLDx" localSheetId="34">[1]Increase!$K$18</definedName>
    <definedName name="InHLDx">[2]Increase!$K$18</definedName>
    <definedName name="InHLDxPOD" localSheetId="34">[1]Increase!$O$18</definedName>
    <definedName name="InHLDxPOD">[2]Increase!$O$18</definedName>
    <definedName name="InHLE" localSheetId="34">[1]Increase!$H$18</definedName>
    <definedName name="InHLE">[2]Increase!$H$18</definedName>
    <definedName name="InHLElecSub" localSheetId="34">[1]Increase!$R$18</definedName>
    <definedName name="InHLElecSub">[2]Increase!$R$18</definedName>
    <definedName name="InHLkvarh" localSheetId="34">[1]Increase!$N$18</definedName>
    <definedName name="InHLkvarh">[2]Increase!$N$18</definedName>
    <definedName name="InHLLVSub" localSheetId="34">[1]Increase!$S$18</definedName>
    <definedName name="InHLLVSub">[2]Increase!$S$18</definedName>
    <definedName name="InHLmain" localSheetId="34">[1]Increase!$U$18</definedName>
    <definedName name="InHLmain">[2]Increase!$U$18</definedName>
    <definedName name="InHLNDC" localSheetId="34">[1]Increase!$M$18</definedName>
    <definedName name="InHLNDC">[2]Increase!$M$18</definedName>
    <definedName name="InHLNetSub" localSheetId="34">[1]Increase!$Q$18</definedName>
    <definedName name="InHLNetSub">[2]Increase!$Q$18</definedName>
    <definedName name="InHLRel" localSheetId="34">[1]Increase!$J$18</definedName>
    <definedName name="InHLRel">[2]Increase!$J$18</definedName>
    <definedName name="InHLRet" localSheetId="34">[1]Increase!$P$18</definedName>
    <definedName name="InHLRet">[2]Increase!$P$18</definedName>
    <definedName name="InHLTx" localSheetId="34">[1]Increase!$I$18</definedName>
    <definedName name="InHLTx">[2]Increase!$I$18</definedName>
    <definedName name="InHLTxDx" localSheetId="34">[1]Increase!$L$18</definedName>
    <definedName name="InHLTxDx">[2]Increase!$L$18</definedName>
    <definedName name="InHPAffSub" localSheetId="34">[1]Increase!$T$17</definedName>
    <definedName name="InHPAffSub">[2]Increase!$T$17</definedName>
    <definedName name="InHPbulk_network">[1]Increase!$V$46</definedName>
    <definedName name="InHPDx" localSheetId="34">[1]Increase!$K$17</definedName>
    <definedName name="InHPDx">[2]Increase!$K$17</definedName>
    <definedName name="InHPDxPOD" localSheetId="34">[1]Increase!$O$17</definedName>
    <definedName name="InHPDxPOD">[2]Increase!$O$17</definedName>
    <definedName name="InHPE" localSheetId="34">[1]Increase!$H$17</definedName>
    <definedName name="InHPE">[2]Increase!$H$17</definedName>
    <definedName name="InHPElecSub" localSheetId="34">[1]Increase!$R$17</definedName>
    <definedName name="InHPElecSub">[2]Increase!$R$17</definedName>
    <definedName name="InHPkvarh" localSheetId="34">[1]Increase!$N$17</definedName>
    <definedName name="InHPkvarh">[2]Increase!$N$17</definedName>
    <definedName name="InHPLVSub" localSheetId="34">[1]Increase!$S$17</definedName>
    <definedName name="InHPLVSub">[2]Increase!$S$17</definedName>
    <definedName name="InHPmain" localSheetId="34">[1]Increase!$U$17</definedName>
    <definedName name="InHPmain">[2]Increase!$U$17</definedName>
    <definedName name="InHPmunicAffSub">[1]Increase!$T$29</definedName>
    <definedName name="InHPmunicDx">[1]Increase!$K$29</definedName>
    <definedName name="InHPmunicDxPOD">[1]Increase!$O$29</definedName>
    <definedName name="InHPmunicE">[1]Increase!$H$29</definedName>
    <definedName name="InHPmunicElecSub">[1]Increase!$R$29</definedName>
    <definedName name="InHPmunickvarh">[1]Increase!$N$29</definedName>
    <definedName name="InHPmunicLVSub">[1]Increase!$S$29</definedName>
    <definedName name="InHPmunicmain">[1]Increase!$U$29</definedName>
    <definedName name="InHPmunicNDC">[1]Increase!$M$29</definedName>
    <definedName name="InHPmunicNetSub">[1]Increase!$Q$29</definedName>
    <definedName name="InHPmunicRel">[1]Increase!$J$29</definedName>
    <definedName name="InHPmunicRet">[1]Increase!$P$29</definedName>
    <definedName name="InHPmunicTx">[1]Increase!$I$29</definedName>
    <definedName name="InHPmunicTxDx">[1]Increase!$L$29</definedName>
    <definedName name="InHPNDC" localSheetId="34">[1]Increase!$M$17</definedName>
    <definedName name="InHPNDC">[2]Increase!$M$17</definedName>
    <definedName name="InHPNetSub" localSheetId="34">[1]Increase!$Q$17</definedName>
    <definedName name="InHPNetSub">[2]Increase!$Q$17</definedName>
    <definedName name="InHPRel" localSheetId="34">[1]Increase!$J$17</definedName>
    <definedName name="InHPRel">[2]Increase!$J$17</definedName>
    <definedName name="InHPRet" localSheetId="34">[1]Increase!$P$17</definedName>
    <definedName name="InHPRet">[2]Increase!$P$17</definedName>
    <definedName name="InHPTx" localSheetId="34">[1]Increase!$I$17</definedName>
    <definedName name="InHPTx">[2]Increase!$I$17</definedName>
    <definedName name="InHPTxDx" localSheetId="34">[1]Increase!$L$17</definedName>
    <definedName name="InHPTxDx">[2]Increase!$L$17</definedName>
    <definedName name="InLandAffSub" localSheetId="34">[1]Increase!$T$20</definedName>
    <definedName name="InLandAffSub">[2]Increase!$T$20</definedName>
    <definedName name="InLandDx" localSheetId="34">[1]Increase!$K$20</definedName>
    <definedName name="InLandDx">[2]Increase!$K$20</definedName>
    <definedName name="InLandDxPOD" localSheetId="34">[1]Increase!$O$20</definedName>
    <definedName name="InLandDxPOD">[2]Increase!$O$20</definedName>
    <definedName name="InLandE" localSheetId="34">[1]Increase!$H$20</definedName>
    <definedName name="InLandE">[2]Increase!$H$20</definedName>
    <definedName name="InLandElecSub" localSheetId="34">[1]Increase!$R$20</definedName>
    <definedName name="InLandElecSub">[2]Increase!$R$20</definedName>
    <definedName name="InLandkvarh" localSheetId="34">[1]Increase!$N$20</definedName>
    <definedName name="InLandkvarh">[2]Increase!$N$20</definedName>
    <definedName name="InLandLVSub" localSheetId="34">[1]Increase!$S$20</definedName>
    <definedName name="InLandLVSub">[2]Increase!$S$20</definedName>
    <definedName name="InLandmain" localSheetId="34">[1]Increase!$U$20</definedName>
    <definedName name="InLandmain">[2]Increase!$U$20</definedName>
    <definedName name="InLandmunicAffSub">[1]Increase!$T$31</definedName>
    <definedName name="InLandmunicDx">[1]Increase!$K$31</definedName>
    <definedName name="InLandmunicDxPOD">[1]Increase!$O$31</definedName>
    <definedName name="InLandmunicE">[1]Increase!$H$31</definedName>
    <definedName name="InLandmunicElecSub">[1]Increase!$R$31</definedName>
    <definedName name="InLandmunickvarh">[1]Increase!$N$31</definedName>
    <definedName name="InLandmunicLVSub">[1]Increase!$S$31</definedName>
    <definedName name="InLandmunicmain">[1]Increase!$U$31</definedName>
    <definedName name="InLandmunicNDC">[1]Increase!$M$31</definedName>
    <definedName name="InLandmunicNetSub">[1]Increase!$Q$31</definedName>
    <definedName name="InLandmunicRel">[1]Increase!$J$31</definedName>
    <definedName name="InLandmunicRet">[1]Increase!$P$31</definedName>
    <definedName name="InLandmunicTx">[1]Increase!$I$31</definedName>
    <definedName name="InLandmunicTxDx">[1]Increase!$L$31</definedName>
    <definedName name="InLandNDC" localSheetId="34">[1]Increase!$M$20</definedName>
    <definedName name="InLandNDC">[2]Increase!$M$20</definedName>
    <definedName name="InLandNetSub" localSheetId="34">[1]Increase!$Q$20</definedName>
    <definedName name="InLandNetSub">[2]Increase!$Q$20</definedName>
    <definedName name="InLandRel" localSheetId="34">[1]Increase!$J$20</definedName>
    <definedName name="InLandRel">[2]Increase!$J$20</definedName>
    <definedName name="InLandRet" localSheetId="34">[1]Increase!$P$20</definedName>
    <definedName name="InLandRet">[2]Increase!$P$20</definedName>
    <definedName name="InLandTx" localSheetId="34">[1]Increase!$I$20</definedName>
    <definedName name="InLandTx">[2]Increase!$I$20</definedName>
    <definedName name="InLandTxDx" localSheetId="34">[1]Increase!$L$20</definedName>
    <definedName name="InLandTxDx">[2]Increase!$L$20</definedName>
    <definedName name="InMegaAffSub" localSheetId="34">[1]Increase!$T$7</definedName>
    <definedName name="InMegaAffSub">[2]Increase!$T$7</definedName>
    <definedName name="InMegaDx" localSheetId="34">[1]Increase!$K$7</definedName>
    <definedName name="InMegaDx">[2]Increase!$K$7</definedName>
    <definedName name="InMegaDxPOD" localSheetId="34">[1]Increase!$O$7</definedName>
    <definedName name="InMegaDxPOD">[2]Increase!$O$7</definedName>
    <definedName name="InMegaE" localSheetId="34">[1]Increase!$H$7</definedName>
    <definedName name="InMegaE">[2]Increase!$H$7</definedName>
    <definedName name="InMegaElecSub" localSheetId="34">[1]Increase!$R$7</definedName>
    <definedName name="InMegaElecSub">[2]Increase!$R$7</definedName>
    <definedName name="InMegakvarh" localSheetId="34">[1]Increase!$N$7</definedName>
    <definedName name="InMegakvarh">[2]Increase!$N$7</definedName>
    <definedName name="InMegaLVSub" localSheetId="34">[1]Increase!$S$7</definedName>
    <definedName name="InMegaLVSub">[2]Increase!$S$7</definedName>
    <definedName name="InMegamain" localSheetId="34">[1]Increase!$U$7</definedName>
    <definedName name="InMegamain">[2]Increase!$U$7</definedName>
    <definedName name="InMegamunicAffSub">[1]Increase!$T$21</definedName>
    <definedName name="InMegamunicDx">[1]Increase!$K$21</definedName>
    <definedName name="InMegamunicDxPOD">[1]Increase!$O$21</definedName>
    <definedName name="InMegamunicE">[1]Increase!$H$21</definedName>
    <definedName name="InMegamunicElecSub">[1]Increase!$R$21</definedName>
    <definedName name="InMegamunickvarh">[1]Increase!$N$21</definedName>
    <definedName name="InMegamunicLVSub">[1]Increase!$S$21</definedName>
    <definedName name="InMegamunicmain">[1]Increase!$U$21</definedName>
    <definedName name="INMegamunicNDC">[1]Increase!$M$21</definedName>
    <definedName name="InMegamunicNetSub">[1]Increase!$Q$21</definedName>
    <definedName name="InMegamunicRel">[1]Increase!$J$21</definedName>
    <definedName name="InMegamunicRet">[1]Increase!$P$21</definedName>
    <definedName name="InMegamunicTx">[1]Increase!$I$21</definedName>
    <definedName name="InMegamunicTxDx">[1]Increase!$L$21</definedName>
    <definedName name="INMegaNDC" localSheetId="34">[1]Increase!$M$7</definedName>
    <definedName name="INMegaNDC">[2]Increase!$M$7</definedName>
    <definedName name="InMegaNetSub" localSheetId="34">[1]Increase!$Q$7</definedName>
    <definedName name="InMegaNetSub">[2]Increase!$Q$7</definedName>
    <definedName name="InMegaRel" localSheetId="34">[1]Increase!$J$7</definedName>
    <definedName name="InMegaRel">[2]Increase!$J$7</definedName>
    <definedName name="InMegaRet" localSheetId="34">[1]Increase!$P$7</definedName>
    <definedName name="InMegaRet">[2]Increase!$P$7</definedName>
    <definedName name="InMegaTx" localSheetId="34">[1]Increase!$I$7</definedName>
    <definedName name="InMegaTx">[2]Increase!$I$7</definedName>
    <definedName name="InMegaTxDx" localSheetId="34">[1]Increase!$L$7</definedName>
    <definedName name="InMegaTxDx">[2]Increase!$L$7</definedName>
    <definedName name="InMiniAffSub" localSheetId="34">[1]Increase!$T$9</definedName>
    <definedName name="InMiniAffSub">[2]Increase!$T$9</definedName>
    <definedName name="InMiniDx" localSheetId="34">[1]Increase!$K$9</definedName>
    <definedName name="InMiniDx">[2]Increase!$K$9</definedName>
    <definedName name="InMiniDxPOD" localSheetId="34">[1]Increase!$O$9</definedName>
    <definedName name="InMiniDxPOD">[2]Increase!$O$9</definedName>
    <definedName name="InMiniE" localSheetId="34">[1]Increase!$H$9</definedName>
    <definedName name="InMiniE">[2]Increase!$H$9</definedName>
    <definedName name="InMiniElecSub" localSheetId="34">[1]Increase!$R$9</definedName>
    <definedName name="InMiniElecSub">[2]Increase!$R$9</definedName>
    <definedName name="InMinikvarh" localSheetId="34">[1]Increase!$N$9</definedName>
    <definedName name="InMinikvarh">[2]Increase!$N$9</definedName>
    <definedName name="InMiniLVSub" localSheetId="34">[1]Increase!$S$9</definedName>
    <definedName name="InMiniLVSub">[2]Increase!$S$9</definedName>
    <definedName name="InMinimain" localSheetId="34">[1]Increase!$U$9</definedName>
    <definedName name="InMinimain">[2]Increase!$U$9</definedName>
    <definedName name="InMinimunicAffSub">[1]Increase!$T$23</definedName>
    <definedName name="InMinimunicDx">[1]Increase!$K$23</definedName>
    <definedName name="InMinimunicDxPOD">[1]Increase!$O$23</definedName>
    <definedName name="InMinimunicE">[1]Increase!$H$23</definedName>
    <definedName name="InMinimunicElecSub">[1]Increase!$R$23</definedName>
    <definedName name="InMinimunickvarh">[1]Increase!$N$23</definedName>
    <definedName name="InMinimunicLVSub">[1]Increase!$S$23</definedName>
    <definedName name="InMinimunicmain">[1]Increase!$U$23</definedName>
    <definedName name="InMinimunicNDC">[1]Increase!$M$23</definedName>
    <definedName name="InMinimunicNetSub">[1]Increase!$Q$23</definedName>
    <definedName name="InMinimunicRel">[1]Increase!$J$23</definedName>
    <definedName name="InMinimunicRet">[1]Increase!$P$23</definedName>
    <definedName name="InMinimunicTx">[1]Increase!$I$23</definedName>
    <definedName name="InMinimunicTxDx">[1]Increase!$L$23</definedName>
    <definedName name="InMiniNDC" localSheetId="34">[1]Increase!$M$9</definedName>
    <definedName name="InMiniNDC">[2]Increase!$M$9</definedName>
    <definedName name="InMiniNetSub" localSheetId="34">[1]Increase!$Q$9</definedName>
    <definedName name="InMiniNetSub">[2]Increase!$Q$9</definedName>
    <definedName name="InMiniRel" localSheetId="34">[1]Increase!$J$9</definedName>
    <definedName name="InMiniRel">[2]Increase!$J$9</definedName>
    <definedName name="InMiniRet" localSheetId="34">[1]Increase!$P$9</definedName>
    <definedName name="InMiniRet">[2]Increase!$P$9</definedName>
    <definedName name="InMiniTx" localSheetId="34">[1]Increase!$I$9</definedName>
    <definedName name="InMiniTx">[2]Increase!$I$9</definedName>
    <definedName name="InMiniTxDx" localSheetId="34">[1]Increase!$L$9</definedName>
    <definedName name="InMiniTxDx">[2]Increase!$L$9</definedName>
    <definedName name="InNLAffSub" localSheetId="34">[1]Increase!$T$8</definedName>
    <definedName name="InNLAffSub">[2]Increase!$T$8</definedName>
    <definedName name="InNLDx" localSheetId="34">[1]Increase!$K$8</definedName>
    <definedName name="InNLDx">[2]Increase!$K$8</definedName>
    <definedName name="InNLDxPOD" localSheetId="34">[1]Increase!$O$8</definedName>
    <definedName name="InNLDxPOD">[2]Increase!$O$8</definedName>
    <definedName name="InNLE" localSheetId="34">[1]Increase!$H$8</definedName>
    <definedName name="InNLE">[2]Increase!$H$8</definedName>
    <definedName name="InNLElecSub" localSheetId="34">[1]Increase!$R$8</definedName>
    <definedName name="InNLElecSub">[2]Increase!$R$8</definedName>
    <definedName name="InNLkvarh" localSheetId="34">[1]Increase!$N$8</definedName>
    <definedName name="InNLkvarh">[2]Increase!$N$8</definedName>
    <definedName name="InNLLVSub" localSheetId="34">[1]Increase!$S$8</definedName>
    <definedName name="InNLLVSub">[2]Increase!$S$8</definedName>
    <definedName name="InNLmain" localSheetId="34">[1]Increase!$U$8</definedName>
    <definedName name="InNLmain">[2]Increase!$U$8</definedName>
    <definedName name="InNLmunicAffSub">[1]Increase!$T$22</definedName>
    <definedName name="InNLmunicDx">[1]Increase!$K$22</definedName>
    <definedName name="InNLmunicDxPOD">[1]Increase!$O$22</definedName>
    <definedName name="InNLmunicE">[1]Increase!$H$22</definedName>
    <definedName name="InNLmunicElecSub">[1]Increase!$R$22</definedName>
    <definedName name="InNLmunickvarh">[1]Increase!$N$22</definedName>
    <definedName name="InNLmunicLVSub">[1]Increase!$S$22</definedName>
    <definedName name="InNLmunicmain">[1]Increase!$U$22</definedName>
    <definedName name="InNLmunicNDC">[1]Increase!$M$22</definedName>
    <definedName name="InNLmunicNetSub">[1]Increase!$Q$22</definedName>
    <definedName name="InNLmunicRel">[1]Increase!$J$22</definedName>
    <definedName name="InNLmunicRet">[1]Increase!$P$22</definedName>
    <definedName name="InNLmunicTx">[1]Increase!$I$22</definedName>
    <definedName name="InNLmunicTxDx">[1]Increase!$L$22</definedName>
    <definedName name="InNLNDC" localSheetId="34">[1]Increase!$M$8</definedName>
    <definedName name="InNLNDC">[2]Increase!$M$8</definedName>
    <definedName name="InNLNetSub" localSheetId="34">[1]Increase!$Q$8</definedName>
    <definedName name="InNLNetSub">[2]Increase!$Q$8</definedName>
    <definedName name="InNLRel" localSheetId="34">[1]Increase!$J$8</definedName>
    <definedName name="InNLRel">[2]Increase!$J$8</definedName>
    <definedName name="InNLRet" localSheetId="34">[1]Increase!$P$8</definedName>
    <definedName name="InNLRet">[2]Increase!$P$8</definedName>
    <definedName name="InNLTx" localSheetId="34">[1]Increase!$I$8</definedName>
    <definedName name="InNLTx">[2]Increase!$I$8</definedName>
    <definedName name="InNLTxDx" localSheetId="34">[1]Increase!$L$8</definedName>
    <definedName name="InNLTxDx">[2]Increase!$L$8</definedName>
    <definedName name="InNRAffSub" localSheetId="34">[1]Increase!$T$12</definedName>
    <definedName name="InNRAffSub">[2]Increase!$T$12</definedName>
    <definedName name="InNRDx" localSheetId="34">[1]Increase!$K$12</definedName>
    <definedName name="InNRDx">[2]Increase!$K$12</definedName>
    <definedName name="InNRDxPOD" localSheetId="34">[1]Increase!$O$12</definedName>
    <definedName name="InNRDxPOD">[2]Increase!$O$12</definedName>
    <definedName name="InNRE" localSheetId="34">[1]Increase!$H$12</definedName>
    <definedName name="InNRE">[2]Increase!$H$12</definedName>
    <definedName name="InNRElecSub" localSheetId="34">[1]Increase!$R$12</definedName>
    <definedName name="InNRElecSub">[2]Increase!$R$12</definedName>
    <definedName name="InNRkvarh" localSheetId="34">[1]Increase!$N$12</definedName>
    <definedName name="InNRkvarh">[2]Increase!$N$12</definedName>
    <definedName name="InNRLVSub" localSheetId="34">[1]Increase!$S$12</definedName>
    <definedName name="InNRLVSub">[2]Increase!$S$12</definedName>
    <definedName name="InNRmain" localSheetId="34">[1]Increase!$U$12</definedName>
    <definedName name="InNRmain">[2]Increase!$U$12</definedName>
    <definedName name="InNRmunicAffSub">[1]Increase!$T$26</definedName>
    <definedName name="InNRmunicDx">[1]Increase!$K$26</definedName>
    <definedName name="InNRmunicDxPOD">[1]Increase!$O$26</definedName>
    <definedName name="InNRmunicE">[1]Increase!$H$26</definedName>
    <definedName name="InNRmunicElecSub">[1]Increase!$R$26</definedName>
    <definedName name="InNRmunickvarh">[1]Increase!$N$26</definedName>
    <definedName name="InNRmunicLVSub">[1]Increase!$S$26</definedName>
    <definedName name="InNRmunicmain">[1]Increase!$U$26</definedName>
    <definedName name="InNRmunicNDC">[1]Increase!$M$26</definedName>
    <definedName name="InNRmunicNetSub">[1]Increase!$Q$26</definedName>
    <definedName name="InNRmunicRel">[1]Increase!$J$26</definedName>
    <definedName name="InNRmunicRet">[1]Increase!$P$26</definedName>
    <definedName name="InNRmunicTx">[1]Increase!$I$26</definedName>
    <definedName name="InNRmunicTxDx">[1]Increase!$L$26</definedName>
    <definedName name="InNRNDC" localSheetId="34">[1]Increase!$M$12</definedName>
    <definedName name="InNRNDC">[2]Increase!$M$12</definedName>
    <definedName name="InNRNetSub" localSheetId="34">[1]Increase!$Q$12</definedName>
    <definedName name="InNRNetSub">[2]Increase!$Q$12</definedName>
    <definedName name="InNRRel" localSheetId="34">[1]Increase!$J$12</definedName>
    <definedName name="InNRRel">[2]Increase!$J$12</definedName>
    <definedName name="InNRRet" localSheetId="34">[1]Increase!$P$12</definedName>
    <definedName name="InNRRet">[2]Increase!$P$12</definedName>
    <definedName name="InNRTx" localSheetId="34">[1]Increase!$I$12</definedName>
    <definedName name="InNRTx">[2]Increase!$I$12</definedName>
    <definedName name="InNRTxDx" localSheetId="34">[1]Increase!$L$12</definedName>
    <definedName name="InNRTxDx">[2]Increase!$L$12</definedName>
    <definedName name="InNSAffSub" localSheetId="34">[1]Increase!$T$10</definedName>
    <definedName name="InNSAffSub">[2]Increase!$T$10</definedName>
    <definedName name="InNSDx" localSheetId="34">[1]Increase!$K$10</definedName>
    <definedName name="InNSDx">[2]Increase!$K$10</definedName>
    <definedName name="InNSDxPOD" localSheetId="34">[1]Increase!$O$10</definedName>
    <definedName name="InNSDxPOD">[2]Increase!$O$10</definedName>
    <definedName name="InNSE" localSheetId="34">[1]Increase!$H$10</definedName>
    <definedName name="InNSE">[2]Increase!$H$10</definedName>
    <definedName name="InNSElecSub" localSheetId="34">[1]Increase!$R$10</definedName>
    <definedName name="InNSElecSub">[2]Increase!$R$10</definedName>
    <definedName name="InNSkvarh" localSheetId="34">[1]Increase!$N$10</definedName>
    <definedName name="InNSkvarh">[2]Increase!$N$10</definedName>
    <definedName name="InNSLVSub" localSheetId="34">[1]Increase!$S$10</definedName>
    <definedName name="InNSLVSub">[2]Increase!$S$10</definedName>
    <definedName name="InNSmain" localSheetId="34">[1]Increase!$U$10</definedName>
    <definedName name="InNSmain">[2]Increase!$U$10</definedName>
    <definedName name="InNSmunicAffSub">[1]Increase!$T$24</definedName>
    <definedName name="InNSmunicDx">[1]Increase!$K$24</definedName>
    <definedName name="InNSmunicDxPOD">[1]Increase!$O$24</definedName>
    <definedName name="InNSmunicE">[1]Increase!$H$24</definedName>
    <definedName name="InNSmunicElecSub">[1]Increase!$R$24</definedName>
    <definedName name="InNSmunickvarh">[1]Increase!$N$24</definedName>
    <definedName name="InNSmunicLVSub">[1]Increase!$S$24</definedName>
    <definedName name="InNSmunicmain">[1]Increase!$U$24</definedName>
    <definedName name="InNSmunicNDC">[1]Increase!$M$24</definedName>
    <definedName name="InNSmunicNetSub">[1]Increase!$Q$24</definedName>
    <definedName name="InNSmunicRel">[1]Increase!$J$24</definedName>
    <definedName name="InNSmunicRet">[1]Increase!$P$24</definedName>
    <definedName name="InNSmunicTx">[1]Increase!$I$24</definedName>
    <definedName name="InNSmunicTxDx">[1]Increase!$L$24</definedName>
    <definedName name="InNSNDC" localSheetId="34">[1]Increase!$M$10</definedName>
    <definedName name="InNSNDC">[2]Increase!$M$10</definedName>
    <definedName name="InNSNetSub" localSheetId="34">[1]Increase!$Q$10</definedName>
    <definedName name="InNSNetSub">[2]Increase!$Q$10</definedName>
    <definedName name="InNSRel" localSheetId="34">[1]Increase!$J$10</definedName>
    <definedName name="InNSRel">[2]Increase!$J$10</definedName>
    <definedName name="InNSRet" localSheetId="34">[1]Increase!$P$10</definedName>
    <definedName name="InNSRet">[2]Increase!$P$10</definedName>
    <definedName name="InNSTx" localSheetId="34">[1]Increase!$I$10</definedName>
    <definedName name="InNSTx">[2]Increase!$I$10</definedName>
    <definedName name="InNsTxDx" localSheetId="34">[1]Increase!$L$10</definedName>
    <definedName name="InNsTxDx">[2]Increase!$L$10</definedName>
    <definedName name="InPLAffSub" localSheetId="34">[1]Increase!$T$19</definedName>
    <definedName name="InPLAffSub">[2]Increase!$T$19</definedName>
    <definedName name="InPLDx" localSheetId="34">[1]Increase!$K$19</definedName>
    <definedName name="InPLDx">[2]Increase!$K$19</definedName>
    <definedName name="InPLDxPOD" localSheetId="34">[1]Increase!$O$19</definedName>
    <definedName name="InPLDxPOD">[2]Increase!$O$19</definedName>
    <definedName name="InPLE" localSheetId="34">[1]Increase!$H$19</definedName>
    <definedName name="InPLE">[2]Increase!$H$19</definedName>
    <definedName name="InPLElecSub" localSheetId="34">[1]Increase!$R$19</definedName>
    <definedName name="InPLElecSub">[2]Increase!$R$19</definedName>
    <definedName name="InPLkvarh" localSheetId="34">[1]Increase!$N$19</definedName>
    <definedName name="InPLkvarh">[2]Increase!$N$19</definedName>
    <definedName name="InPLLVSub" localSheetId="34">[1]Increase!$S$19</definedName>
    <definedName name="InPLLVSub">[2]Increase!$S$19</definedName>
    <definedName name="InPLmain" localSheetId="34">[1]Increase!$U$19</definedName>
    <definedName name="InPLmain">[2]Increase!$U$19</definedName>
    <definedName name="InPLmunicAffSub">[1]Increase!$T$30</definedName>
    <definedName name="InPLmunicDx">[1]Increase!$K$30</definedName>
    <definedName name="InPLmunicDxPOD">[1]Increase!$O$30</definedName>
    <definedName name="InPLmunicE" localSheetId="34">[1]Increase!$H$30</definedName>
    <definedName name="InPLmunicE">[2]Increase!$H$30</definedName>
    <definedName name="InPLmunicElecSub">[1]Increase!$R$30</definedName>
    <definedName name="InPLmunickvarh">[1]Increase!$N$30</definedName>
    <definedName name="InPLmunicLVSub">[1]Increase!$S$30</definedName>
    <definedName name="InPLmunicmain">[1]Increase!$U$30</definedName>
    <definedName name="InPLmunicNDC">[1]Increase!$M$30</definedName>
    <definedName name="InPLmunicNetSub">[1]Increase!$Q$30</definedName>
    <definedName name="InPLmunicRel">[1]Increase!$J$30</definedName>
    <definedName name="InPLmunicRet">[1]Increase!$P$30</definedName>
    <definedName name="InPLmunicTx">[1]Increase!$I$30</definedName>
    <definedName name="InPLmunicTxDx">[1]Increase!$L$30</definedName>
    <definedName name="InPLNDC" localSheetId="34">[1]Increase!$M$19</definedName>
    <definedName name="InPLNDC">[2]Increase!$M$19</definedName>
    <definedName name="InPLNetSub" localSheetId="34">[1]Increase!$Q$19</definedName>
    <definedName name="InPLNetSub">[2]Increase!$Q$19</definedName>
    <definedName name="InPLRel" localSheetId="34">[1]Increase!$J$19</definedName>
    <definedName name="InPLRel">[2]Increase!$J$19</definedName>
    <definedName name="InPLRet" localSheetId="34">[1]Increase!$P$19</definedName>
    <definedName name="InPLRet">[2]Increase!$P$19</definedName>
    <definedName name="InPLTx" localSheetId="34">[1]Increase!$I$19</definedName>
    <definedName name="InPLTx">[2]Increase!$I$19</definedName>
    <definedName name="InPLTxDx" localSheetId="34">[1]Increase!$L$19</definedName>
    <definedName name="InPLTxDx">[2]Increase!$L$19</definedName>
    <definedName name="InRurAffSub" localSheetId="34">[1]Increase!$T$11</definedName>
    <definedName name="InRurAffSub">[2]Increase!$T$11</definedName>
    <definedName name="InRurDx" localSheetId="34">[1]Increase!$K$11</definedName>
    <definedName name="InRurDx">[2]Increase!$K$11</definedName>
    <definedName name="InRurDxPOD" localSheetId="34">[1]Increase!$O$11</definedName>
    <definedName name="InRurDxPOD">[2]Increase!$O$11</definedName>
    <definedName name="InRurE" localSheetId="34">[1]Increase!$H$11</definedName>
    <definedName name="InRurE">[2]Increase!$H$11</definedName>
    <definedName name="InRurElecSub" localSheetId="34">[1]Increase!$R$11</definedName>
    <definedName name="InRurElecSub">[2]Increase!$R$11</definedName>
    <definedName name="InRurkvarh" localSheetId="34">[1]Increase!$N$11</definedName>
    <definedName name="InRurkvarh">[2]Increase!$N$11</definedName>
    <definedName name="InRurLVSub" localSheetId="34">[1]Increase!$S$11</definedName>
    <definedName name="InRurLVSub">[2]Increase!$S$11</definedName>
    <definedName name="InRurmain" localSheetId="34">[1]Increase!$U$11</definedName>
    <definedName name="InRurmain">[2]Increase!$U$11</definedName>
    <definedName name="InRurmunicAffSub">[1]Increase!$T$25</definedName>
    <definedName name="InRurmunicDx">[1]Increase!$K$25</definedName>
    <definedName name="InRurmunicDxPOD">[1]Increase!$O$25</definedName>
    <definedName name="InRurmunicE">[1]Increase!$H$25</definedName>
    <definedName name="InRurmunicElecSub">[1]Increase!$R$25</definedName>
    <definedName name="InRurmunickvarh">[1]Increase!$N$25</definedName>
    <definedName name="InRurmunicLVSub">[1]Increase!$S$25</definedName>
    <definedName name="InRurmunicmain">[1]Increase!$U$25</definedName>
    <definedName name="InRurmunicNDC">[1]Increase!$M$25</definedName>
    <definedName name="InRurmunicNetSub">[1]Increase!$Q$25</definedName>
    <definedName name="InRurmunicRel">[1]Increase!$J$25</definedName>
    <definedName name="InRurmunicRet">[1]Increase!$P$25</definedName>
    <definedName name="InRurmunicTx">[1]Increase!$I$25</definedName>
    <definedName name="InRurmunicTxDx">[1]Increase!$L$25</definedName>
    <definedName name="InRurNDC" localSheetId="34">[1]Increase!$M$11</definedName>
    <definedName name="InRurNDC">[2]Increase!$M$11</definedName>
    <definedName name="InRurNetSub" localSheetId="34">[1]Increase!$Q$11</definedName>
    <definedName name="InRurNetSub">[2]Increase!$Q$11</definedName>
    <definedName name="InRurRel" localSheetId="34">[1]Increase!$J$11</definedName>
    <definedName name="InRurRel">[2]Increase!$J$11</definedName>
    <definedName name="InRurRet" localSheetId="34">[1]Increase!$P$11</definedName>
    <definedName name="InRurRet">[2]Increase!$P$11</definedName>
    <definedName name="InRurTx" localSheetId="34">[1]Increase!$I$11</definedName>
    <definedName name="InRurTx">[2]Increase!$I$11</definedName>
    <definedName name="InRurTxDx" localSheetId="34">[1]Increase!$L$11</definedName>
    <definedName name="InRurTxDx">[2]Increase!$L$11</definedName>
    <definedName name="InT1AffSub" localSheetId="34">[1]Increase!$T$13</definedName>
    <definedName name="InT1AffSub">[2]Increase!$T$13</definedName>
    <definedName name="InT1Dx" localSheetId="34">[1]Increase!$K$13</definedName>
    <definedName name="InT1Dx">[2]Increase!$K$13</definedName>
    <definedName name="InT1DxPOD" localSheetId="34">[1]Increase!$O$13</definedName>
    <definedName name="InT1DxPOD">[2]Increase!$O$13</definedName>
    <definedName name="InT1E" localSheetId="34">[1]Increase!$H$13</definedName>
    <definedName name="InT1E">[2]Increase!$H$13</definedName>
    <definedName name="InT1ElecSub" localSheetId="34">[1]Increase!$R$13</definedName>
    <definedName name="InT1ElecSub">[2]Increase!$R$13</definedName>
    <definedName name="InT1kvarh" localSheetId="34">[1]Increase!$N$13</definedName>
    <definedName name="InT1kvarh">[2]Increase!$N$13</definedName>
    <definedName name="InT1LVSub" localSheetId="34">[1]Increase!$S$13</definedName>
    <definedName name="InT1LVSub">[2]Increase!$S$13</definedName>
    <definedName name="InT1main" localSheetId="34">[1]Increase!$U$13</definedName>
    <definedName name="InT1main">[2]Increase!$U$13</definedName>
    <definedName name="InT1NDC" localSheetId="34">[1]Increase!$M$13</definedName>
    <definedName name="InT1NDC">[2]Increase!$M$13</definedName>
    <definedName name="InT1NetSub" localSheetId="34">[1]Increase!$Q$13</definedName>
    <definedName name="InT1NetSub">[2]Increase!$Q$13</definedName>
    <definedName name="InT1Rel" localSheetId="34">[1]Increase!$J$13</definedName>
    <definedName name="InT1Rel">[2]Increase!$J$13</definedName>
    <definedName name="InT1Ret" localSheetId="34">[1]Increase!$P$13</definedName>
    <definedName name="InT1Ret">[2]Increase!$P$13</definedName>
    <definedName name="InT1Tx" localSheetId="34">[1]Increase!$I$13</definedName>
    <definedName name="InT1Tx">[2]Increase!$I$13</definedName>
    <definedName name="InT1TxDx" localSheetId="34">[1]Increase!$L$13</definedName>
    <definedName name="InT1TxDx">[2]Increase!$L$13</definedName>
    <definedName name="InT2AffSub" localSheetId="34">[1]Increase!$T$14</definedName>
    <definedName name="InT2AffSub">[2]Increase!$T$14</definedName>
    <definedName name="InT2Dx" localSheetId="34">[1]Increase!$K$14</definedName>
    <definedName name="InT2Dx">[2]Increase!$K$14</definedName>
    <definedName name="InT2DxPOD" localSheetId="34">[1]Increase!$O$14</definedName>
    <definedName name="InT2DxPOD">[2]Increase!$O$14</definedName>
    <definedName name="InT2E" localSheetId="34">[1]Increase!$H$14</definedName>
    <definedName name="InT2E">[2]Increase!$H$14</definedName>
    <definedName name="InT2ElecSub" localSheetId="34">[1]Increase!$R$14</definedName>
    <definedName name="InT2ElecSub">[2]Increase!$R$14</definedName>
    <definedName name="InT2kvarh" localSheetId="34">[1]Increase!$N$14</definedName>
    <definedName name="InT2kvarh">[2]Increase!$N$14</definedName>
    <definedName name="InT2LVSub" localSheetId="34">[1]Increase!$S$14</definedName>
    <definedName name="InT2LVSub">[2]Increase!$S$14</definedName>
    <definedName name="InT2main" localSheetId="34">[1]Increase!$U$14</definedName>
    <definedName name="InT2main">[2]Increase!$U$14</definedName>
    <definedName name="InT2NDC" localSheetId="34">[1]Increase!$M$14</definedName>
    <definedName name="InT2NDC">[2]Increase!$M$14</definedName>
    <definedName name="InT2NetSub" localSheetId="34">[1]Increase!$Q$14</definedName>
    <definedName name="InT2NetSub">[2]Increase!$Q$14</definedName>
    <definedName name="InT2Rel" localSheetId="34">[1]Increase!$J$14</definedName>
    <definedName name="InT2Rel">[2]Increase!$J$14</definedName>
    <definedName name="InT2Ret" localSheetId="34">[1]Increase!$P$14</definedName>
    <definedName name="InT2Ret">[2]Increase!$P$14</definedName>
    <definedName name="InT2Tx" localSheetId="34">[1]Increase!$I$14</definedName>
    <definedName name="InT2Tx">[2]Increase!$I$14</definedName>
    <definedName name="InT2TxDx" localSheetId="34">[1]Increase!$L$14</definedName>
    <definedName name="InT2TxDx">[2]Increase!$L$14</definedName>
    <definedName name="InWEPSAffSub" localSheetId="34">[1]Increase!$T$15</definedName>
    <definedName name="InWEPSAffSub">[2]Increase!$T$15</definedName>
    <definedName name="InWEPSDx" localSheetId="34">[1]Increase!$K$15</definedName>
    <definedName name="InWEPSDx">[2]Increase!$K$15</definedName>
    <definedName name="InWEPSDxPOD" localSheetId="34">[1]Increase!$O$15</definedName>
    <definedName name="InWEPSDxPOD">[2]Increase!$O$15</definedName>
    <definedName name="InWEPSE" localSheetId="34">[1]Increase!$H$15</definedName>
    <definedName name="InWEPSE">[2]Increase!$H$15</definedName>
    <definedName name="InWEPSElecSub" localSheetId="34">[1]Increase!$R$15</definedName>
    <definedName name="InWEPSElecSub">[2]Increase!$R$15</definedName>
    <definedName name="InWEPSkvarh" localSheetId="34">[1]Increase!$N$15</definedName>
    <definedName name="InWEPSkvarh">[2]Increase!$N$15</definedName>
    <definedName name="InWEPSLVSub" localSheetId="34">[1]Increase!$S$15</definedName>
    <definedName name="InWEPSLVSub">[2]Increase!$S$15</definedName>
    <definedName name="InWEPSmain" localSheetId="34">[1]Increase!$U$15</definedName>
    <definedName name="InWEPSmain">[2]Increase!$U$15</definedName>
    <definedName name="InWEPSmunicAffSub">[1]Increase!$T$27</definedName>
    <definedName name="InWEPSmunicDx">[1]Increase!$K$27</definedName>
    <definedName name="InWEPSmunicDxPOD">[1]Increase!$O$27</definedName>
    <definedName name="InWEPSmunicE">[1]Increase!$H$27</definedName>
    <definedName name="InWEPSmunicElecSub">[1]Increase!$R$27</definedName>
    <definedName name="InWEPSmunickvarh">[1]Increase!$N$27</definedName>
    <definedName name="InWEPSmunicLVSub">[1]Increase!$S$27</definedName>
    <definedName name="InWEPSmunicmain">[1]Increase!$U$27</definedName>
    <definedName name="InWEPSmunicNDC">[1]Increase!$M$27</definedName>
    <definedName name="InWEPSmunicNetSub">[1]Increase!$Q$27</definedName>
    <definedName name="InWEPSmunicRel">[1]Increase!$J$27</definedName>
    <definedName name="InWEPSmunicRet">[1]Increase!$P$27</definedName>
    <definedName name="InWEPSmunicTx">[1]Increase!$I$27</definedName>
    <definedName name="InWEPSmunicTxDx">[1]Increase!$L$27</definedName>
    <definedName name="InWEPSNDC" localSheetId="34">[1]Increase!$M$15</definedName>
    <definedName name="InWEPSNDC">[2]Increase!$M$15</definedName>
    <definedName name="InWEPSNetSub" localSheetId="34">[1]Increase!$Q$15</definedName>
    <definedName name="InWEPSNetSub">[2]Increase!$Q$15</definedName>
    <definedName name="InWEPSRel" localSheetId="34">[1]Increase!$J$15</definedName>
    <definedName name="InWEPSRel">[2]Increase!$J$15</definedName>
    <definedName name="InWEPSRet" localSheetId="34">[1]Increase!$P$15</definedName>
    <definedName name="InWEPSRet">[2]Increase!$P$15</definedName>
    <definedName name="InWEPSTx" localSheetId="34">[1]Increase!$I$15</definedName>
    <definedName name="InWEPSTx">[2]Increase!$I$15</definedName>
    <definedName name="InWEPSTxDx" localSheetId="34">[1]Increase!$L$15</definedName>
    <definedName name="InWEPSTxDx">[2]Increase!$L$15</definedName>
    <definedName name="Inzero" localSheetId="34">[1]Increase!$H$34</definedName>
    <definedName name="Inzero">[2]Increase!$H$34</definedName>
    <definedName name="InZeroAffSub" localSheetId="34">[1]Increase!$T$34</definedName>
    <definedName name="InZeroAffSub">[2]Increase!$T$34</definedName>
    <definedName name="InZeroDx" localSheetId="34">[1]Increase!$K$34</definedName>
    <definedName name="InZeroDx">[2]Increase!$K$34</definedName>
    <definedName name="InZeroDxPOD" localSheetId="34">[1]Increase!$O$34</definedName>
    <definedName name="InZeroDxPOD">[2]Increase!$O$34</definedName>
    <definedName name="InZeroE" localSheetId="34">[1]Increase!$H$34</definedName>
    <definedName name="InZeroE">[2]Increase!$H$34</definedName>
    <definedName name="InZeroElecSub" localSheetId="34">[1]Increase!$R$34</definedName>
    <definedName name="InZeroElecSub">[2]Increase!$R$34</definedName>
    <definedName name="InZerokvarh" localSheetId="34">[1]Increase!$N$34</definedName>
    <definedName name="InZerokvarh">[2]Increase!$N$34</definedName>
    <definedName name="InZeroLVSub" localSheetId="34">[1]Increase!$S$34</definedName>
    <definedName name="InZeroLVSub">[2]Increase!$S$34</definedName>
    <definedName name="InZeromain" localSheetId="34">[1]Increase!$U$34</definedName>
    <definedName name="InZeromain">[2]Increase!$U$34</definedName>
    <definedName name="InZeroNDC" localSheetId="34">[1]Increase!$M$34</definedName>
    <definedName name="InZeroNDC">[2]Increase!$M$34</definedName>
    <definedName name="InZeroNetSub" localSheetId="34">[1]Increase!$Q$34</definedName>
    <definedName name="InZeroNetSub">[2]Increase!$Q$34</definedName>
    <definedName name="InZeroRel" localSheetId="34">[1]Increase!$J$34</definedName>
    <definedName name="InZeroRel">[2]Increase!$J$34</definedName>
    <definedName name="InZeroRet" localSheetId="34">[1]Increase!$P$34</definedName>
    <definedName name="InZeroRet">[2]Increase!$P$34</definedName>
    <definedName name="InZeroTx" localSheetId="34">[1]Increase!$I$34</definedName>
    <definedName name="InZeroTx">[2]Increase!$I$34</definedName>
    <definedName name="InZeroTxDx" localSheetId="34">[1]Increase!$L$34</definedName>
    <definedName name="InZeroTxDx">[2]Increase!$L$34</definedName>
    <definedName name="MunNew" localSheetId="13">#REF!</definedName>
    <definedName name="MunNew" localSheetId="31">#REF!</definedName>
    <definedName name="MunNew" localSheetId="5">#REF!</definedName>
    <definedName name="MunNew" localSheetId="4">#REF!</definedName>
    <definedName name="MunNew" localSheetId="7">#REF!</definedName>
    <definedName name="MunNew" localSheetId="9">#REF!</definedName>
    <definedName name="MunNew" localSheetId="24">#REF!</definedName>
    <definedName name="MunNew" localSheetId="11">#REF!</definedName>
    <definedName name="MunNew" localSheetId="15">#REF!</definedName>
    <definedName name="MunNew" localSheetId="22">#REF!</definedName>
    <definedName name="MunNew" localSheetId="21">#REF!</definedName>
    <definedName name="MunNew" localSheetId="34">#REF!</definedName>
    <definedName name="MunNew">#REF!</definedName>
    <definedName name="MunNewMat" localSheetId="13">#REF!</definedName>
    <definedName name="MunNewMat" localSheetId="31">#REF!</definedName>
    <definedName name="MunNewMat" localSheetId="5">#REF!</definedName>
    <definedName name="MunNewMat" localSheetId="4">#REF!</definedName>
    <definedName name="MunNewMat" localSheetId="7">#REF!</definedName>
    <definedName name="MunNewMat" localSheetId="9">#REF!</definedName>
    <definedName name="MunNewMat" localSheetId="24">#REF!</definedName>
    <definedName name="MunNewMat" localSheetId="11">#REF!</definedName>
    <definedName name="MunNewMat" localSheetId="15">#REF!</definedName>
    <definedName name="MunNewMat" localSheetId="22">#REF!</definedName>
    <definedName name="MunNewMat" localSheetId="21">#REF!</definedName>
    <definedName name="MunNewMat" localSheetId="34">#REF!</definedName>
    <definedName name="MunNewMat">#REF!</definedName>
    <definedName name="MunRatenew" localSheetId="13">#REF!</definedName>
    <definedName name="MunRatenew" localSheetId="31">#REF!</definedName>
    <definedName name="MunRatenew" localSheetId="5">#REF!</definedName>
    <definedName name="MunRatenew" localSheetId="4">#REF!</definedName>
    <definedName name="MunRatenew" localSheetId="7">#REF!</definedName>
    <definedName name="MunRatenew" localSheetId="9">#REF!</definedName>
    <definedName name="MunRatenew" localSheetId="24">#REF!</definedName>
    <definedName name="MunRatenew" localSheetId="11">#REF!</definedName>
    <definedName name="MunRatenew" localSheetId="15">#REF!</definedName>
    <definedName name="MunRatenew" localSheetId="22">#REF!</definedName>
    <definedName name="MunRatenew" localSheetId="21">#REF!</definedName>
    <definedName name="MunRatenew" localSheetId="34">#REF!</definedName>
    <definedName name="MunRatenew">#REF!</definedName>
    <definedName name="pgPhp" localSheetId="17">'Homepower NLA'!$A$1</definedName>
    <definedName name="pgPland" localSheetId="26">'Landrate NLA'!$A$1</definedName>
    <definedName name="pPmegaflex" localSheetId="2">'WEPS Munic'!$A$1</definedName>
    <definedName name="pPmegaflex" localSheetId="1">'WEPS NLA'!#REF!</definedName>
    <definedName name="_xlnm.Print_Area" localSheetId="30">' Excess NCC NLA'!$B$2:$X$50</definedName>
    <definedName name="_xlnm.Print_Area" localSheetId="10">' Nightsave Small NLA'!$B$2:$N$48</definedName>
    <definedName name="_xlnm.Print_Area" localSheetId="27">' TUoS NLA'!$A$1:$H$69</definedName>
    <definedName name="_xlnm.Print_Area" localSheetId="13">'Businessrate Munic'!$B$2:$P$18</definedName>
    <definedName name="_xlnm.Print_Area" localSheetId="12">'Businessrate NLA'!$B$2:$P$18</definedName>
    <definedName name="_xlnm.Print_Area" localSheetId="28">'DUoS NLA'!$B$4:$O$116</definedName>
    <definedName name="_xlnm.Print_Area" localSheetId="31">'Excess NCC Munic'!$B$2:$X$49</definedName>
    <definedName name="_xlnm.Print_Area" localSheetId="19">'Homelight NLA'!$A$2:$F$13</definedName>
    <definedName name="_xlnm.Print_Area" localSheetId="17">'Homepower Munic'!$B$2:$J$10</definedName>
    <definedName name="_xlnm.Print_Area" localSheetId="16">'Homepower NLA'!$C$2:$J$15</definedName>
    <definedName name="_xlnm.Print_Area" localSheetId="26">'Landrate Munic '!$B$2:$N$11</definedName>
    <definedName name="_xlnm.Print_Area" localSheetId="25">'Landrate NLA'!$B$2:$N$12</definedName>
    <definedName name="_xlnm.Print_Area" localSheetId="29">'Loss Factors'!$N$4:$T$19</definedName>
    <definedName name="_xlnm.Print_Area" localSheetId="5">'Megaflex Gen NLA'!$B$2:$R$51</definedName>
    <definedName name="_xlnm.Print_Area" localSheetId="4">'Megaflex Munic '!$B$2:$R$46</definedName>
    <definedName name="_xlnm.Print_Area" localSheetId="3">'Megaflex NLA'!$B$2:$R$46</definedName>
    <definedName name="_xlnm.Print_Area" localSheetId="7">'Miniflex Munic '!$B$2:$R$40</definedName>
    <definedName name="_xlnm.Print_Area" localSheetId="6">'Miniflex NLA'!$B$2:$R$40</definedName>
    <definedName name="_xlnm.Print_Area" localSheetId="9">'Nightsave Large Munic'!$C$2:$N$47</definedName>
    <definedName name="_xlnm.Print_Area" localSheetId="8">'Nightsave Large NLA'!$C$2:$N$47</definedName>
    <definedName name="_xlnm.Print_Area" localSheetId="24">'Nightsave Rural Munic '!$B$2:$N$33</definedName>
    <definedName name="_xlnm.Print_Area" localSheetId="23">'Nightsave Rural NLA'!$B$2:$N$33</definedName>
    <definedName name="_xlnm.Print_Area" localSheetId="11">'Nightsave Small Munic'!$B$2:$N$48</definedName>
    <definedName name="_xlnm.Print_Area" localSheetId="15">'Public Lighting Munic '!$C$2:$I$14</definedName>
    <definedName name="_xlnm.Print_Area" localSheetId="14">'Public Lighting NLA'!$C$2:$I$14</definedName>
    <definedName name="_xlnm.Print_Area" localSheetId="22">'Ruraflex Gen NLA'!$B$2:$R$36</definedName>
    <definedName name="_xlnm.Print_Area" localSheetId="21">'Ruraflex Munic '!$B$2:$R$34</definedName>
    <definedName name="_xlnm.Print_Area" localSheetId="20">'Ruraflex NLA'!$B$3:$R$34</definedName>
    <definedName name="_xlnm.Print_Area" localSheetId="2">'WEPS Munic'!$B$2:$R$62</definedName>
    <definedName name="_xlnm.Print_Area" localSheetId="1">'WEPS NLA'!$B$2:$R$62</definedName>
    <definedName name="PubLevel" localSheetId="2">[3]Calcs!$B$84</definedName>
    <definedName name="PubLevel" localSheetId="1">[3]Calcs!$B$84</definedName>
    <definedName name="PubMaint">[3]Calcs!$H$108</definedName>
    <definedName name="TransflexData">[5]Calcs!$C$8</definedName>
    <definedName name="VAT">'Loss Factors'!$AL$1</definedName>
    <definedName name="Weps" localSheetId="13">#REF!</definedName>
    <definedName name="Weps" localSheetId="31">#REF!</definedName>
    <definedName name="Weps" localSheetId="5">#REF!</definedName>
    <definedName name="Weps" localSheetId="4">#REF!</definedName>
    <definedName name="Weps" localSheetId="7">#REF!</definedName>
    <definedName name="Weps" localSheetId="9">#REF!</definedName>
    <definedName name="Weps" localSheetId="24">#REF!</definedName>
    <definedName name="Weps" localSheetId="11">#REF!</definedName>
    <definedName name="Weps" localSheetId="15">#REF!</definedName>
    <definedName name="Weps" localSheetId="22">#REF!</definedName>
    <definedName name="Weps" localSheetId="21">#REF!</definedName>
    <definedName name="Wep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6" i="60" l="1"/>
  <c r="M34" i="75"/>
  <c r="M34" i="74"/>
  <c r="J40" i="71" l="1"/>
  <c r="O39" i="63" l="1"/>
  <c r="M40" i="70" l="1"/>
  <c r="K51" i="58"/>
  <c r="O39" i="67"/>
  <c r="O39" i="66"/>
  <c r="O39" i="65"/>
  <c r="H64" i="58" l="1"/>
  <c r="H63" i="58"/>
  <c r="H62" i="58"/>
  <c r="H61" i="58"/>
  <c r="H60" i="58"/>
  <c r="H59" i="58"/>
  <c r="C63" i="58" l="1"/>
  <c r="C62" i="58"/>
  <c r="C61" i="58"/>
  <c r="C60" i="58"/>
  <c r="F59" i="58"/>
  <c r="T45" i="58" l="1"/>
  <c r="K58" i="56" l="1"/>
  <c r="E12" i="39" l="1"/>
  <c r="E11" i="39"/>
  <c r="W2" i="86"/>
  <c r="W10" i="81"/>
  <c r="X10" i="81" s="1"/>
  <c r="U9" i="81"/>
  <c r="U11" i="81" s="1"/>
  <c r="V11" i="81" s="1"/>
  <c r="U10" i="80"/>
  <c r="V10" i="80" s="1"/>
  <c r="AA2" i="77"/>
  <c r="AA2" i="76"/>
  <c r="AA2" i="75"/>
  <c r="AA2" i="74"/>
  <c r="AA2" i="73"/>
  <c r="AA2" i="72"/>
  <c r="AA2" i="67"/>
  <c r="AA2" i="66"/>
  <c r="U9" i="80"/>
  <c r="V9" i="80" s="1"/>
  <c r="V8" i="81"/>
  <c r="U10" i="81"/>
  <c r="V10" i="81" s="1"/>
  <c r="V8" i="80"/>
  <c r="W10" i="80"/>
  <c r="X10" i="80" s="1"/>
  <c r="X8" i="80"/>
  <c r="W9" i="80"/>
  <c r="X9" i="80" s="1"/>
  <c r="W9" i="81"/>
  <c r="X9" i="81" s="1"/>
  <c r="X8" i="81"/>
  <c r="AA2" i="60"/>
  <c r="E9" i="39"/>
  <c r="E8" i="39"/>
  <c r="E7" i="39"/>
  <c r="E6" i="39"/>
  <c r="K9" i="39"/>
  <c r="K8" i="39"/>
  <c r="K7" i="39"/>
  <c r="K6" i="39"/>
  <c r="E19" i="39"/>
  <c r="E18" i="39"/>
  <c r="E17" i="39"/>
  <c r="E16" i="39"/>
  <c r="E15" i="39"/>
  <c r="E14" i="39"/>
  <c r="V9" i="81" l="1"/>
  <c r="U11" i="80"/>
  <c r="V11" i="80" s="1"/>
  <c r="W11" i="81"/>
  <c r="X11" i="81" s="1"/>
  <c r="W11" i="80"/>
  <c r="X11" i="80" s="1"/>
  <c r="E21" i="140" l="1"/>
  <c r="E20" i="140"/>
  <c r="E19" i="140"/>
  <c r="Q11" i="140"/>
  <c r="E18" i="140"/>
  <c r="O11" i="140"/>
  <c r="M11" i="140"/>
  <c r="K11" i="140"/>
  <c r="I11" i="140"/>
  <c r="G11" i="140"/>
  <c r="E11" i="140"/>
  <c r="C11" i="140"/>
  <c r="D43" i="111"/>
  <c r="D42" i="111"/>
  <c r="D41" i="111"/>
  <c r="D40" i="111"/>
  <c r="D39" i="111"/>
  <c r="D38" i="111"/>
  <c r="R33" i="70"/>
  <c r="L33" i="70"/>
  <c r="R32" i="70"/>
  <c r="L32" i="70"/>
  <c r="R31" i="70"/>
  <c r="L31" i="70"/>
  <c r="R30" i="70"/>
  <c r="L30" i="70"/>
  <c r="R33" i="71"/>
  <c r="L33" i="71"/>
  <c r="R32" i="71"/>
  <c r="L32" i="71"/>
  <c r="R31" i="71"/>
  <c r="L31" i="71"/>
  <c r="R30" i="71"/>
  <c r="L30" i="71"/>
  <c r="M39" i="67" l="1"/>
  <c r="F39" i="67"/>
  <c r="O30" i="67"/>
  <c r="J32" i="67"/>
  <c r="H31" i="67"/>
  <c r="F30" i="67"/>
  <c r="L23" i="67"/>
  <c r="R22" i="67"/>
  <c r="J22" i="67"/>
  <c r="P21" i="67"/>
  <c r="H21" i="67"/>
  <c r="N20" i="67"/>
  <c r="F20" i="67"/>
  <c r="L19" i="67"/>
  <c r="R18" i="67"/>
  <c r="J18" i="67"/>
  <c r="P17" i="67"/>
  <c r="H17" i="67"/>
  <c r="N16" i="67"/>
  <c r="F16" i="67"/>
  <c r="L15" i="67"/>
  <c r="R14" i="67"/>
  <c r="J14" i="67"/>
  <c r="P13" i="67"/>
  <c r="H13" i="67"/>
  <c r="N12" i="67"/>
  <c r="F12" i="67"/>
  <c r="L11" i="67"/>
  <c r="R10" i="67"/>
  <c r="J10" i="67"/>
  <c r="P9" i="67"/>
  <c r="H9" i="67"/>
  <c r="N8" i="67"/>
  <c r="F8" i="67"/>
  <c r="H39" i="67"/>
  <c r="J33" i="67"/>
  <c r="F32" i="67"/>
  <c r="H30" i="67"/>
  <c r="J23" i="67"/>
  <c r="N22" i="67"/>
  <c r="R21" i="67"/>
  <c r="F21" i="67"/>
  <c r="J20" i="67"/>
  <c r="N19" i="67"/>
  <c r="P18" i="67"/>
  <c r="F18" i="67"/>
  <c r="J17" i="67"/>
  <c r="L16" i="67"/>
  <c r="P15" i="67"/>
  <c r="F15" i="67"/>
  <c r="H14" i="67"/>
  <c r="L13" i="67"/>
  <c r="P12" i="67"/>
  <c r="R11" i="67"/>
  <c r="H11" i="67"/>
  <c r="L10" i="67"/>
  <c r="N9" i="67"/>
  <c r="R8" i="67"/>
  <c r="H8" i="67"/>
  <c r="D46" i="67"/>
  <c r="O33" i="67"/>
  <c r="H33" i="67"/>
  <c r="J31" i="67"/>
  <c r="R23" i="67"/>
  <c r="H23" i="67"/>
  <c r="L22" i="67"/>
  <c r="N21" i="67"/>
  <c r="R20" i="67"/>
  <c r="H20" i="67"/>
  <c r="J19" i="67"/>
  <c r="N18" i="67"/>
  <c r="R17" i="67"/>
  <c r="F17" i="67"/>
  <c r="J16" i="67"/>
  <c r="N15" i="67"/>
  <c r="P14" i="67"/>
  <c r="F14" i="67"/>
  <c r="J13" i="67"/>
  <c r="L12" i="67"/>
  <c r="P11" i="67"/>
  <c r="F11" i="67"/>
  <c r="H10" i="67"/>
  <c r="L9" i="67"/>
  <c r="P8" i="67"/>
  <c r="O31" i="67"/>
  <c r="J30" i="67"/>
  <c r="P22" i="67"/>
  <c r="J21" i="67"/>
  <c r="P19" i="67"/>
  <c r="H18" i="67"/>
  <c r="P16" i="67"/>
  <c r="H15" i="67"/>
  <c r="N13" i="67"/>
  <c r="H12" i="67"/>
  <c r="N10" i="67"/>
  <c r="F9" i="67"/>
  <c r="H40" i="67"/>
  <c r="F33" i="67"/>
  <c r="P23" i="67"/>
  <c r="H22" i="67"/>
  <c r="P20" i="67"/>
  <c r="H19" i="67"/>
  <c r="N17" i="67"/>
  <c r="H16" i="67"/>
  <c r="N14" i="67"/>
  <c r="F13" i="67"/>
  <c r="N11" i="67"/>
  <c r="F10" i="67"/>
  <c r="L8" i="67"/>
  <c r="F31" i="67"/>
  <c r="L21" i="67"/>
  <c r="L18" i="67"/>
  <c r="J15" i="67"/>
  <c r="J12" i="67"/>
  <c r="J9" i="67"/>
  <c r="F40" i="67"/>
  <c r="N23" i="67"/>
  <c r="L20" i="67"/>
  <c r="L17" i="67"/>
  <c r="L14" i="67"/>
  <c r="J11" i="67"/>
  <c r="J8" i="67"/>
  <c r="H32" i="67"/>
  <c r="F19" i="67"/>
  <c r="R12" i="67"/>
  <c r="F23" i="67"/>
  <c r="R16" i="67"/>
  <c r="P10" i="67"/>
  <c r="F22" i="67"/>
  <c r="R15" i="67"/>
  <c r="R9" i="67"/>
  <c r="R19" i="67"/>
  <c r="R13" i="67"/>
  <c r="O32" i="67"/>
  <c r="J61" i="58"/>
  <c r="J64" i="58"/>
  <c r="R47" i="90"/>
  <c r="R39" i="90"/>
  <c r="L47" i="90"/>
  <c r="L39" i="90"/>
  <c r="F49" i="90"/>
  <c r="F45" i="90"/>
  <c r="F41" i="90"/>
  <c r="F37" i="90"/>
  <c r="R25" i="90"/>
  <c r="R21" i="90"/>
  <c r="R17" i="90"/>
  <c r="R13" i="90"/>
  <c r="L25" i="90"/>
  <c r="L21" i="90"/>
  <c r="L17" i="90"/>
  <c r="L13" i="90"/>
  <c r="F25" i="90"/>
  <c r="F21" i="90"/>
  <c r="F17" i="90"/>
  <c r="F13" i="90"/>
  <c r="N10" i="88"/>
  <c r="F9" i="88"/>
  <c r="H8" i="88"/>
  <c r="J7" i="88"/>
  <c r="L6" i="88"/>
  <c r="K34" i="75"/>
  <c r="F32" i="75"/>
  <c r="F30" i="75"/>
  <c r="M29" i="75"/>
  <c r="P21" i="75"/>
  <c r="H21" i="75"/>
  <c r="N20" i="75"/>
  <c r="F20" i="75"/>
  <c r="P17" i="75"/>
  <c r="H17" i="75"/>
  <c r="N16" i="75"/>
  <c r="F16" i="75"/>
  <c r="P13" i="75"/>
  <c r="H13" i="75"/>
  <c r="N12" i="75"/>
  <c r="F12" i="75"/>
  <c r="P9" i="75"/>
  <c r="H9" i="75"/>
  <c r="N8" i="75"/>
  <c r="F8" i="75"/>
  <c r="L32" i="77"/>
  <c r="F32" i="77"/>
  <c r="F30" i="77"/>
  <c r="L21" i="77"/>
  <c r="N20" i="77"/>
  <c r="F20" i="77"/>
  <c r="J18" i="77"/>
  <c r="L17" i="77"/>
  <c r="N16" i="77"/>
  <c r="F16" i="77"/>
  <c r="J14" i="77"/>
  <c r="L13" i="77"/>
  <c r="N12" i="77"/>
  <c r="F12" i="77"/>
  <c r="J10" i="77"/>
  <c r="L9" i="77"/>
  <c r="N8" i="77"/>
  <c r="F8" i="77"/>
  <c r="J8" i="83"/>
  <c r="R46" i="90"/>
  <c r="R38" i="90"/>
  <c r="L46" i="90"/>
  <c r="L38" i="90"/>
  <c r="F48" i="90"/>
  <c r="F44" i="90"/>
  <c r="F40" i="90"/>
  <c r="F36" i="90"/>
  <c r="R24" i="90"/>
  <c r="R20" i="90"/>
  <c r="R16" i="90"/>
  <c r="R12" i="90"/>
  <c r="L24" i="90"/>
  <c r="L20" i="90"/>
  <c r="L16" i="90"/>
  <c r="L12" i="90"/>
  <c r="F24" i="90"/>
  <c r="F20" i="90"/>
  <c r="F16" i="90"/>
  <c r="F12" i="90"/>
  <c r="L9" i="88"/>
  <c r="N8" i="88"/>
  <c r="F8" i="88"/>
  <c r="H7" i="88"/>
  <c r="J6" i="88"/>
  <c r="H33" i="75"/>
  <c r="H31" i="75"/>
  <c r="H29" i="75"/>
  <c r="O28" i="75"/>
  <c r="N21" i="75"/>
  <c r="F21" i="75"/>
  <c r="L20" i="75"/>
  <c r="N17" i="75"/>
  <c r="F17" i="75"/>
  <c r="L16" i="75"/>
  <c r="N13" i="75"/>
  <c r="R34" i="90"/>
  <c r="L34" i="90"/>
  <c r="F42" i="90"/>
  <c r="F34" i="90"/>
  <c r="R18" i="90"/>
  <c r="R10" i="90"/>
  <c r="L18" i="90"/>
  <c r="L10" i="90"/>
  <c r="F18" i="90"/>
  <c r="F10" i="90"/>
  <c r="J8" i="88"/>
  <c r="N6" i="88"/>
  <c r="H32" i="75"/>
  <c r="O29" i="75"/>
  <c r="J21" i="75"/>
  <c r="H20" i="75"/>
  <c r="R17" i="75"/>
  <c r="P16" i="75"/>
  <c r="J13" i="75"/>
  <c r="L12" i="75"/>
  <c r="L9" i="75"/>
  <c r="P8" i="75"/>
  <c r="N33" i="77"/>
  <c r="F33" i="77"/>
  <c r="H30" i="77"/>
  <c r="J21" i="77"/>
  <c r="J20" i="77"/>
  <c r="J19" i="77"/>
  <c r="H17" i="77"/>
  <c r="H16" i="77"/>
  <c r="F13" i="77"/>
  <c r="N9" i="77"/>
  <c r="L8" i="77"/>
  <c r="H9" i="83"/>
  <c r="J7" i="83"/>
  <c r="H6" i="83"/>
  <c r="G9" i="86"/>
  <c r="G6" i="86"/>
  <c r="N10" i="81"/>
  <c r="F10" i="81"/>
  <c r="H9" i="81"/>
  <c r="J8" i="81"/>
  <c r="D40" i="71"/>
  <c r="F32" i="71"/>
  <c r="F30" i="71"/>
  <c r="P23" i="71"/>
  <c r="H23" i="71"/>
  <c r="N22" i="71"/>
  <c r="F22" i="71"/>
  <c r="L21" i="71"/>
  <c r="R20" i="71"/>
  <c r="J20" i="71"/>
  <c r="P19" i="71"/>
  <c r="H19" i="71"/>
  <c r="N18" i="71"/>
  <c r="F18" i="71"/>
  <c r="L17" i="71"/>
  <c r="R16" i="71"/>
  <c r="J16" i="71"/>
  <c r="P15" i="71"/>
  <c r="H15" i="71"/>
  <c r="N14" i="71"/>
  <c r="F14" i="71"/>
  <c r="L13" i="71"/>
  <c r="R12" i="71"/>
  <c r="J12" i="71"/>
  <c r="P11" i="71"/>
  <c r="H11" i="71"/>
  <c r="N10" i="71"/>
  <c r="F10" i="71"/>
  <c r="L9" i="71"/>
  <c r="R8" i="71"/>
  <c r="J8" i="71"/>
  <c r="E41" i="73"/>
  <c r="G39" i="73"/>
  <c r="N31" i="73"/>
  <c r="F33" i="73"/>
  <c r="J31" i="73"/>
  <c r="H30" i="73"/>
  <c r="J23" i="73"/>
  <c r="L22" i="73"/>
  <c r="N21" i="73"/>
  <c r="F21" i="73"/>
  <c r="H20" i="73"/>
  <c r="J19" i="73"/>
  <c r="L18" i="73"/>
  <c r="N17" i="73"/>
  <c r="F17" i="73"/>
  <c r="H16" i="73"/>
  <c r="J15" i="73"/>
  <c r="L14" i="73"/>
  <c r="N13" i="73"/>
  <c r="F13" i="73"/>
  <c r="H12" i="73"/>
  <c r="J11" i="73"/>
  <c r="L10" i="73"/>
  <c r="N9" i="73"/>
  <c r="F9" i="73"/>
  <c r="H8" i="73"/>
  <c r="E40" i="69"/>
  <c r="N32" i="69"/>
  <c r="H33" i="69"/>
  <c r="F32" i="69"/>
  <c r="J30" i="69"/>
  <c r="L23" i="69"/>
  <c r="N22" i="69"/>
  <c r="F22" i="69"/>
  <c r="H21" i="69"/>
  <c r="J20" i="69"/>
  <c r="L19" i="69"/>
  <c r="N18" i="69"/>
  <c r="F18" i="69"/>
  <c r="H17" i="69"/>
  <c r="J16" i="69"/>
  <c r="L15" i="69"/>
  <c r="N14" i="69"/>
  <c r="F14" i="69"/>
  <c r="R43" i="90"/>
  <c r="L43" i="90"/>
  <c r="F47" i="90"/>
  <c r="F39" i="90"/>
  <c r="R23" i="90"/>
  <c r="R15" i="90"/>
  <c r="L23" i="90"/>
  <c r="L15" i="90"/>
  <c r="F23" i="90"/>
  <c r="F15" i="90"/>
  <c r="J9" i="88"/>
  <c r="N7" i="88"/>
  <c r="H6" i="88"/>
  <c r="F31" i="75"/>
  <c r="M28" i="75"/>
  <c r="R20" i="75"/>
  <c r="L17" i="75"/>
  <c r="J16" i="75"/>
  <c r="F13" i="75"/>
  <c r="J12" i="75"/>
  <c r="J9" i="75"/>
  <c r="L8" i="75"/>
  <c r="L33" i="77"/>
  <c r="H32" i="77"/>
  <c r="H29" i="77"/>
  <c r="H21" i="77"/>
  <c r="H20" i="77"/>
  <c r="F17" i="77"/>
  <c r="N13" i="77"/>
  <c r="L12" i="77"/>
  <c r="L11" i="77"/>
  <c r="L10" i="77"/>
  <c r="J9" i="77"/>
  <c r="J8" i="77"/>
  <c r="F9" i="83"/>
  <c r="H7" i="83"/>
  <c r="F6" i="83"/>
  <c r="I7" i="86"/>
  <c r="J11" i="81"/>
  <c r="L10" i="81"/>
  <c r="N9" i="81"/>
  <c r="F9" i="81"/>
  <c r="H8" i="81"/>
  <c r="N33" i="71"/>
  <c r="N31" i="71"/>
  <c r="H33" i="71"/>
  <c r="H31" i="71"/>
  <c r="H29" i="71"/>
  <c r="N23" i="71"/>
  <c r="F23" i="71"/>
  <c r="L22" i="71"/>
  <c r="R21" i="71"/>
  <c r="J21" i="71"/>
  <c r="R35" i="90"/>
  <c r="F43" i="90"/>
  <c r="R19" i="90"/>
  <c r="L19" i="90"/>
  <c r="F19" i="90"/>
  <c r="L8" i="88"/>
  <c r="F33" i="75"/>
  <c r="L21" i="75"/>
  <c r="R16" i="75"/>
  <c r="P12" i="75"/>
  <c r="N9" i="75"/>
  <c r="H8" i="75"/>
  <c r="F31" i="77"/>
  <c r="L20" i="77"/>
  <c r="L18" i="77"/>
  <c r="J16" i="77"/>
  <c r="H12" i="77"/>
  <c r="J9" i="83"/>
  <c r="J6" i="83"/>
  <c r="I6" i="86"/>
  <c r="H10" i="81"/>
  <c r="L8" i="81"/>
  <c r="N30" i="71"/>
  <c r="H30" i="71"/>
  <c r="J23" i="71"/>
  <c r="H22" i="71"/>
  <c r="F21" i="71"/>
  <c r="H20" i="71"/>
  <c r="L19" i="71"/>
  <c r="P18" i="71"/>
  <c r="R17" i="71"/>
  <c r="H17" i="71"/>
  <c r="L16" i="71"/>
  <c r="N15" i="71"/>
  <c r="R14" i="71"/>
  <c r="H14" i="71"/>
  <c r="J13" i="71"/>
  <c r="N12" i="71"/>
  <c r="R11" i="71"/>
  <c r="F11" i="71"/>
  <c r="J10" i="71"/>
  <c r="N9" i="71"/>
  <c r="P8" i="71"/>
  <c r="F8" i="71"/>
  <c r="J40" i="73"/>
  <c r="N33" i="73"/>
  <c r="H33" i="73"/>
  <c r="H31" i="73"/>
  <c r="N23" i="73"/>
  <c r="N22" i="73"/>
  <c r="L21" i="73"/>
  <c r="L20" i="73"/>
  <c r="L19" i="73"/>
  <c r="J18" i="73"/>
  <c r="J17" i="73"/>
  <c r="J16" i="73"/>
  <c r="H15" i="73"/>
  <c r="H14" i="73"/>
  <c r="H13" i="73"/>
  <c r="F12" i="73"/>
  <c r="F11" i="73"/>
  <c r="F10" i="73"/>
  <c r="N8" i="73"/>
  <c r="J40" i="69"/>
  <c r="N33" i="69"/>
  <c r="F33" i="69"/>
  <c r="H31" i="69"/>
  <c r="N23" i="69"/>
  <c r="L22" i="69"/>
  <c r="L21" i="69"/>
  <c r="L42" i="90"/>
  <c r="F38" i="90"/>
  <c r="R14" i="90"/>
  <c r="L14" i="90"/>
  <c r="F14" i="90"/>
  <c r="L7" i="88"/>
  <c r="H30" i="75"/>
  <c r="P20" i="75"/>
  <c r="H16" i="75"/>
  <c r="R13" i="75"/>
  <c r="H12" i="75"/>
  <c r="F9" i="75"/>
  <c r="N32" i="77"/>
  <c r="F29" i="77"/>
  <c r="N17" i="77"/>
  <c r="L15" i="77"/>
  <c r="J13" i="77"/>
  <c r="J11" i="77"/>
  <c r="H9" i="77"/>
  <c r="H8" i="83"/>
  <c r="G14" i="86"/>
  <c r="H11" i="81"/>
  <c r="L9" i="81"/>
  <c r="F8" i="81"/>
  <c r="F33" i="71"/>
  <c r="F29" i="71"/>
  <c r="R22" i="71"/>
  <c r="P21" i="71"/>
  <c r="P20" i="71"/>
  <c r="F20" i="71"/>
  <c r="J19" i="71"/>
  <c r="L18" i="71"/>
  <c r="P17" i="71"/>
  <c r="F17" i="71"/>
  <c r="H16" i="71"/>
  <c r="L15" i="71"/>
  <c r="P14" i="71"/>
  <c r="R13" i="71"/>
  <c r="H13" i="71"/>
  <c r="L12" i="71"/>
  <c r="N11" i="71"/>
  <c r="R10" i="71"/>
  <c r="H10" i="71"/>
  <c r="J9" i="71"/>
  <c r="N8" i="71"/>
  <c r="G42" i="73"/>
  <c r="G40" i="73"/>
  <c r="N32" i="73"/>
  <c r="J32" i="73"/>
  <c r="F31" i="73"/>
  <c r="L23" i="73"/>
  <c r="J22" i="73"/>
  <c r="J21" i="73"/>
  <c r="R42" i="90"/>
  <c r="L22" i="90"/>
  <c r="H9" i="88"/>
  <c r="R21" i="75"/>
  <c r="J17" i="75"/>
  <c r="R12" i="75"/>
  <c r="R9" i="75"/>
  <c r="H31" i="77"/>
  <c r="L14" i="77"/>
  <c r="F7" i="83"/>
  <c r="J10" i="81"/>
  <c r="F31" i="71"/>
  <c r="J22" i="71"/>
  <c r="L20" i="71"/>
  <c r="R18" i="71"/>
  <c r="J17" i="71"/>
  <c r="R15" i="71"/>
  <c r="J14" i="71"/>
  <c r="P12" i="71"/>
  <c r="J11" i="71"/>
  <c r="P9" i="71"/>
  <c r="H8" i="71"/>
  <c r="G41" i="73"/>
  <c r="J33" i="73"/>
  <c r="F30" i="73"/>
  <c r="F22" i="73"/>
  <c r="F20" i="73"/>
  <c r="N18" i="73"/>
  <c r="H17" i="73"/>
  <c r="N15" i="73"/>
  <c r="J14" i="73"/>
  <c r="N12" i="73"/>
  <c r="L11" i="73"/>
  <c r="H10" i="73"/>
  <c r="L8" i="73"/>
  <c r="G39" i="69"/>
  <c r="J33" i="69"/>
  <c r="F31" i="69"/>
  <c r="H23" i="69"/>
  <c r="N21" i="69"/>
  <c r="L20" i="69"/>
  <c r="J19" i="69"/>
  <c r="J18" i="69"/>
  <c r="J17" i="69"/>
  <c r="H16" i="69"/>
  <c r="H15" i="69"/>
  <c r="H14" i="69"/>
  <c r="H13" i="69"/>
  <c r="J12" i="69"/>
  <c r="L11" i="69"/>
  <c r="N10" i="69"/>
  <c r="F10" i="69"/>
  <c r="H9" i="69"/>
  <c r="J8" i="69"/>
  <c r="M39" i="65"/>
  <c r="F41" i="65"/>
  <c r="F39" i="65"/>
  <c r="O31" i="65"/>
  <c r="H32" i="65"/>
  <c r="F31" i="65"/>
  <c r="J29" i="65"/>
  <c r="P23" i="65"/>
  <c r="H23" i="65"/>
  <c r="N22" i="65"/>
  <c r="F22" i="65"/>
  <c r="L21" i="65"/>
  <c r="R20" i="65"/>
  <c r="J20" i="65"/>
  <c r="P19" i="65"/>
  <c r="H19" i="65"/>
  <c r="N18" i="65"/>
  <c r="F18" i="65"/>
  <c r="L17" i="65"/>
  <c r="R16" i="65"/>
  <c r="J16" i="65"/>
  <c r="P15" i="65"/>
  <c r="H15" i="65"/>
  <c r="N14" i="65"/>
  <c r="F14" i="65"/>
  <c r="L13" i="65"/>
  <c r="R12" i="65"/>
  <c r="J12" i="65"/>
  <c r="N10" i="65"/>
  <c r="F10" i="65"/>
  <c r="L9" i="65"/>
  <c r="R8" i="65"/>
  <c r="J8" i="65"/>
  <c r="L35" i="90"/>
  <c r="L11" i="90"/>
  <c r="F7" i="88"/>
  <c r="J20" i="75"/>
  <c r="R8" i="75"/>
  <c r="N21" i="77"/>
  <c r="J17" i="77"/>
  <c r="H13" i="77"/>
  <c r="F9" i="77"/>
  <c r="G13" i="86"/>
  <c r="J9" i="81"/>
  <c r="N32" i="71"/>
  <c r="R23" i="71"/>
  <c r="N21" i="71"/>
  <c r="R19" i="71"/>
  <c r="J18" i="71"/>
  <c r="P16" i="71"/>
  <c r="J15" i="71"/>
  <c r="P13" i="71"/>
  <c r="H12" i="71"/>
  <c r="P10" i="71"/>
  <c r="H9" i="71"/>
  <c r="E40" i="73"/>
  <c r="H32" i="73"/>
  <c r="H23" i="73"/>
  <c r="H21" i="73"/>
  <c r="N19" i="73"/>
  <c r="H18" i="73"/>
  <c r="N16" i="73"/>
  <c r="L15" i="73"/>
  <c r="F14" i="73"/>
  <c r="L12" i="73"/>
  <c r="H11" i="73"/>
  <c r="L9" i="73"/>
  <c r="J8" i="73"/>
  <c r="E39" i="69"/>
  <c r="J32" i="69"/>
  <c r="H30" i="69"/>
  <c r="F23" i="69"/>
  <c r="J21" i="69"/>
  <c r="H20" i="69"/>
  <c r="H19" i="69"/>
  <c r="H18" i="69"/>
  <c r="F17" i="69"/>
  <c r="F16" i="69"/>
  <c r="F15" i="69"/>
  <c r="N13" i="69"/>
  <c r="F13" i="69"/>
  <c r="H12" i="69"/>
  <c r="J11" i="69"/>
  <c r="L10" i="69"/>
  <c r="N9" i="69"/>
  <c r="F9" i="69"/>
  <c r="H8" i="69"/>
  <c r="H42" i="65"/>
  <c r="H40" i="65"/>
  <c r="H38" i="65"/>
  <c r="O30" i="65"/>
  <c r="F32" i="65"/>
  <c r="J30" i="65"/>
  <c r="H29" i="65"/>
  <c r="N23" i="65"/>
  <c r="F23" i="65"/>
  <c r="L22" i="65"/>
  <c r="R21" i="65"/>
  <c r="J21" i="65"/>
  <c r="P20" i="65"/>
  <c r="H20" i="65"/>
  <c r="N19" i="65"/>
  <c r="F19" i="65"/>
  <c r="L18" i="65"/>
  <c r="R17" i="65"/>
  <c r="J17" i="65"/>
  <c r="P16" i="65"/>
  <c r="H16" i="65"/>
  <c r="N15" i="65"/>
  <c r="F15" i="65"/>
  <c r="L14" i="65"/>
  <c r="R13" i="65"/>
  <c r="J13" i="65"/>
  <c r="P12" i="65"/>
  <c r="H12" i="65"/>
  <c r="L10" i="65"/>
  <c r="R9" i="65"/>
  <c r="J9" i="65"/>
  <c r="P8" i="65"/>
  <c r="H8" i="65"/>
  <c r="F35" i="90"/>
  <c r="F11" i="90"/>
  <c r="L19" i="77"/>
  <c r="F11" i="81"/>
  <c r="H32" i="71"/>
  <c r="N20" i="71"/>
  <c r="N17" i="71"/>
  <c r="L14" i="71"/>
  <c r="L11" i="71"/>
  <c r="L8" i="71"/>
  <c r="N30" i="73"/>
  <c r="H22" i="73"/>
  <c r="F19" i="73"/>
  <c r="F16" i="73"/>
  <c r="J13" i="73"/>
  <c r="J10" i="73"/>
  <c r="G40" i="69"/>
  <c r="J31" i="69"/>
  <c r="H22" i="69"/>
  <c r="N19" i="69"/>
  <c r="L17" i="69"/>
  <c r="J15" i="69"/>
  <c r="J13" i="69"/>
  <c r="N11" i="69"/>
  <c r="H10" i="69"/>
  <c r="L8" i="69"/>
  <c r="H41" i="65"/>
  <c r="O32" i="65"/>
  <c r="H31" i="65"/>
  <c r="R23" i="65"/>
  <c r="P22" i="65"/>
  <c r="N21" i="65"/>
  <c r="L20" i="65"/>
  <c r="J19" i="65"/>
  <c r="H18" i="65"/>
  <c r="F17" i="65"/>
  <c r="R15" i="65"/>
  <c r="P14" i="65"/>
  <c r="N13" i="65"/>
  <c r="L12" i="65"/>
  <c r="H10" i="65"/>
  <c r="F9" i="65"/>
  <c r="R22" i="90"/>
  <c r="F6" i="88"/>
  <c r="J8" i="75"/>
  <c r="L16" i="77"/>
  <c r="H8" i="77"/>
  <c r="N8" i="81"/>
  <c r="L23" i="71"/>
  <c r="N19" i="71"/>
  <c r="N16" i="71"/>
  <c r="N13" i="71"/>
  <c r="L10" i="71"/>
  <c r="F32" i="73"/>
  <c r="N20" i="73"/>
  <c r="F18" i="73"/>
  <c r="F15" i="73"/>
  <c r="J12" i="73"/>
  <c r="J9" i="73"/>
  <c r="N31" i="69"/>
  <c r="F30" i="69"/>
  <c r="F21" i="69"/>
  <c r="F19" i="69"/>
  <c r="N16" i="69"/>
  <c r="L14" i="69"/>
  <c r="N12" i="69"/>
  <c r="H11" i="69"/>
  <c r="L9" i="69"/>
  <c r="F8" i="69"/>
  <c r="F40" i="65"/>
  <c r="O29" i="65"/>
  <c r="H30" i="65"/>
  <c r="L23" i="65"/>
  <c r="J22" i="65"/>
  <c r="H21" i="65"/>
  <c r="F20" i="65"/>
  <c r="R18" i="65"/>
  <c r="P17" i="65"/>
  <c r="N16" i="65"/>
  <c r="L15" i="65"/>
  <c r="J14" i="65"/>
  <c r="H13" i="65"/>
  <c r="F12" i="65"/>
  <c r="R10" i="65"/>
  <c r="P9" i="65"/>
  <c r="N8" i="65"/>
  <c r="F22" i="90"/>
  <c r="J12" i="77"/>
  <c r="H18" i="71"/>
  <c r="F12" i="71"/>
  <c r="E39" i="73"/>
  <c r="H19" i="73"/>
  <c r="L13" i="73"/>
  <c r="F8" i="73"/>
  <c r="J22" i="69"/>
  <c r="N17" i="69"/>
  <c r="L13" i="69"/>
  <c r="J10" i="69"/>
  <c r="F42" i="65"/>
  <c r="J31" i="65"/>
  <c r="R22" i="65"/>
  <c r="N20" i="65"/>
  <c r="J18" i="65"/>
  <c r="F16" i="65"/>
  <c r="P13" i="65"/>
  <c r="H9" i="65"/>
  <c r="F29" i="75"/>
  <c r="H33" i="77"/>
  <c r="F8" i="83"/>
  <c r="P22" i="71"/>
  <c r="F16" i="71"/>
  <c r="R9" i="71"/>
  <c r="J30" i="73"/>
  <c r="L17" i="73"/>
  <c r="N11" i="73"/>
  <c r="N30" i="69"/>
  <c r="N20" i="69"/>
  <c r="L16" i="69"/>
  <c r="L12" i="69"/>
  <c r="J9" i="69"/>
  <c r="H39" i="65"/>
  <c r="F30" i="65"/>
  <c r="H22" i="65"/>
  <c r="R19" i="65"/>
  <c r="N17" i="65"/>
  <c r="J15" i="65"/>
  <c r="F13" i="65"/>
  <c r="P10" i="65"/>
  <c r="L8" i="65"/>
  <c r="H21" i="71"/>
  <c r="N10" i="73"/>
  <c r="N15" i="69"/>
  <c r="N8" i="69"/>
  <c r="F29" i="65"/>
  <c r="L19" i="65"/>
  <c r="N12" i="65"/>
  <c r="F8" i="65"/>
  <c r="F46" i="90"/>
  <c r="F21" i="77"/>
  <c r="G7" i="86"/>
  <c r="F15" i="71"/>
  <c r="F9" i="71"/>
  <c r="F23" i="73"/>
  <c r="L16" i="73"/>
  <c r="H32" i="69"/>
  <c r="F20" i="69"/>
  <c r="F12" i="69"/>
  <c r="F38" i="65"/>
  <c r="P21" i="65"/>
  <c r="H17" i="65"/>
  <c r="R14" i="65"/>
  <c r="J10" i="65"/>
  <c r="H40" i="71"/>
  <c r="N14" i="73"/>
  <c r="J14" i="69"/>
  <c r="J23" i="65"/>
  <c r="H14" i="65"/>
  <c r="R11" i="90"/>
  <c r="F19" i="71"/>
  <c r="H9" i="73"/>
  <c r="F11" i="69"/>
  <c r="F21" i="65"/>
  <c r="R11" i="65"/>
  <c r="L13" i="75"/>
  <c r="F13" i="71"/>
  <c r="E42" i="73"/>
  <c r="J23" i="69"/>
  <c r="D49" i="65"/>
  <c r="P18" i="65"/>
  <c r="N9" i="65"/>
  <c r="L18" i="69"/>
  <c r="J15" i="77"/>
  <c r="J32" i="65"/>
  <c r="J20" i="73"/>
  <c r="L16" i="65"/>
  <c r="R42" i="56"/>
  <c r="R34" i="56"/>
  <c r="L42" i="56"/>
  <c r="L34" i="56"/>
  <c r="F46" i="56"/>
  <c r="F42" i="56"/>
  <c r="F38" i="56"/>
  <c r="F34" i="56"/>
  <c r="R22" i="56"/>
  <c r="R18" i="56"/>
  <c r="R14" i="56"/>
  <c r="R10" i="56"/>
  <c r="L22" i="56"/>
  <c r="L18" i="56"/>
  <c r="L14" i="56"/>
  <c r="L10" i="56"/>
  <c r="F22" i="56"/>
  <c r="F18" i="56"/>
  <c r="F14" i="56"/>
  <c r="F10" i="56"/>
  <c r="R47" i="56"/>
  <c r="R39" i="56"/>
  <c r="L47" i="56"/>
  <c r="L39" i="56"/>
  <c r="F49" i="56"/>
  <c r="F45" i="56"/>
  <c r="F41" i="56"/>
  <c r="F37" i="56"/>
  <c r="R25" i="56"/>
  <c r="R21" i="56"/>
  <c r="R17" i="56"/>
  <c r="R13" i="56"/>
  <c r="L25" i="56"/>
  <c r="L21" i="56"/>
  <c r="L17" i="56"/>
  <c r="L13" i="56"/>
  <c r="F25" i="56"/>
  <c r="F21" i="56"/>
  <c r="F17" i="56"/>
  <c r="F13" i="56"/>
  <c r="G108" i="47"/>
  <c r="G106" i="47"/>
  <c r="G96" i="47"/>
  <c r="G94" i="47"/>
  <c r="G92" i="47"/>
  <c r="E11" i="47"/>
  <c r="E67" i="111"/>
  <c r="E25" i="111"/>
  <c r="E23" i="111"/>
  <c r="E21" i="111"/>
  <c r="R43" i="56"/>
  <c r="L43" i="56"/>
  <c r="F47" i="56"/>
  <c r="F39" i="56"/>
  <c r="R23" i="56"/>
  <c r="R15" i="56"/>
  <c r="L23" i="56"/>
  <c r="L15" i="56"/>
  <c r="F23" i="56"/>
  <c r="F15" i="56"/>
  <c r="G107" i="47"/>
  <c r="E105" i="47"/>
  <c r="E94" i="47"/>
  <c r="O81" i="47"/>
  <c r="E17" i="47"/>
  <c r="E56" i="111"/>
  <c r="G25" i="111"/>
  <c r="G22" i="111"/>
  <c r="F10" i="87"/>
  <c r="H9" i="87"/>
  <c r="J8" i="87"/>
  <c r="L7" i="87"/>
  <c r="N6" i="87"/>
  <c r="F6" i="87"/>
  <c r="H34" i="60"/>
  <c r="H32" i="60"/>
  <c r="O31" i="60"/>
  <c r="R21" i="60"/>
  <c r="J21" i="60"/>
  <c r="P20" i="60"/>
  <c r="H20" i="60"/>
  <c r="R17" i="60"/>
  <c r="J17" i="60"/>
  <c r="P16" i="60"/>
  <c r="H16" i="60"/>
  <c r="R13" i="60"/>
  <c r="J13" i="60"/>
  <c r="P12" i="60"/>
  <c r="H12" i="60"/>
  <c r="R9" i="60"/>
  <c r="J9" i="60"/>
  <c r="P8" i="60"/>
  <c r="H8" i="60"/>
  <c r="F33" i="74"/>
  <c r="F31" i="74"/>
  <c r="F29" i="74"/>
  <c r="M28" i="74"/>
  <c r="L21" i="74"/>
  <c r="J20" i="74"/>
  <c r="L17" i="74"/>
  <c r="J16" i="74"/>
  <c r="L13" i="74"/>
  <c r="J12" i="74"/>
  <c r="L9" i="74"/>
  <c r="J8" i="74"/>
  <c r="L33" i="76"/>
  <c r="F33" i="76"/>
  <c r="F31" i="76"/>
  <c r="F29" i="76"/>
  <c r="H21" i="76"/>
  <c r="J20" i="76"/>
  <c r="L19" i="76"/>
  <c r="H17" i="76"/>
  <c r="J16" i="76"/>
  <c r="L15" i="76"/>
  <c r="H13" i="76"/>
  <c r="J12" i="76"/>
  <c r="L11" i="76"/>
  <c r="H9" i="76"/>
  <c r="J8" i="76"/>
  <c r="F12" i="84"/>
  <c r="F14" i="82"/>
  <c r="J9" i="82"/>
  <c r="H8" i="82"/>
  <c r="F7" i="82"/>
  <c r="I7" i="85"/>
  <c r="J11" i="80"/>
  <c r="L10" i="80"/>
  <c r="N9" i="80"/>
  <c r="F9" i="80"/>
  <c r="H8" i="80"/>
  <c r="D40" i="70"/>
  <c r="F32" i="70"/>
  <c r="F30" i="70"/>
  <c r="P23" i="70"/>
  <c r="H23" i="70"/>
  <c r="N22" i="70"/>
  <c r="F22" i="70"/>
  <c r="L21" i="70"/>
  <c r="R20" i="70"/>
  <c r="J20" i="70"/>
  <c r="P19" i="70"/>
  <c r="H19" i="70"/>
  <c r="N18" i="70"/>
  <c r="F18" i="70"/>
  <c r="L17" i="70"/>
  <c r="R16" i="70"/>
  <c r="J16" i="70"/>
  <c r="P15" i="70"/>
  <c r="H15" i="70"/>
  <c r="N14" i="70"/>
  <c r="F14" i="70"/>
  <c r="L13" i="70"/>
  <c r="R12" i="70"/>
  <c r="J12" i="70"/>
  <c r="P11" i="70"/>
  <c r="H11" i="70"/>
  <c r="N10" i="70"/>
  <c r="F10" i="70"/>
  <c r="L9" i="70"/>
  <c r="R8" i="70"/>
  <c r="J8" i="70"/>
  <c r="F51" i="58"/>
  <c r="O43" i="58"/>
  <c r="H43" i="58"/>
  <c r="H41" i="58"/>
  <c r="S34" i="58"/>
  <c r="O33" i="58"/>
  <c r="H34" i="58"/>
  <c r="F33" i="58"/>
  <c r="J31" i="58"/>
  <c r="N24" i="58"/>
  <c r="F24" i="58"/>
  <c r="L23" i="58"/>
  <c r="R22" i="58"/>
  <c r="J22" i="58"/>
  <c r="P21" i="58"/>
  <c r="H21" i="58"/>
  <c r="N20" i="58"/>
  <c r="F20" i="58"/>
  <c r="L19" i="58"/>
  <c r="R18" i="58"/>
  <c r="J18" i="58"/>
  <c r="P17" i="58"/>
  <c r="H17" i="58"/>
  <c r="N16" i="58"/>
  <c r="F16" i="58"/>
  <c r="L15" i="58"/>
  <c r="R14" i="58"/>
  <c r="J14" i="58"/>
  <c r="P13" i="58"/>
  <c r="H13" i="58"/>
  <c r="N12" i="58"/>
  <c r="F12" i="58"/>
  <c r="L11" i="58"/>
  <c r="R10" i="58"/>
  <c r="J10" i="58"/>
  <c r="P9" i="58"/>
  <c r="H9" i="58"/>
  <c r="N8" i="58"/>
  <c r="F8" i="58"/>
  <c r="H40" i="66"/>
  <c r="O33" i="66"/>
  <c r="R23" i="66"/>
  <c r="J23" i="66"/>
  <c r="P22" i="66"/>
  <c r="H22" i="66"/>
  <c r="N21" i="66"/>
  <c r="F21" i="66"/>
  <c r="L20" i="66"/>
  <c r="R19" i="66"/>
  <c r="J19" i="66"/>
  <c r="P18" i="66"/>
  <c r="H18" i="66"/>
  <c r="N17" i="66"/>
  <c r="F17" i="66"/>
  <c r="L16" i="66"/>
  <c r="R15" i="66"/>
  <c r="J15" i="66"/>
  <c r="P14" i="66"/>
  <c r="H14" i="66"/>
  <c r="N13" i="66"/>
  <c r="F13" i="66"/>
  <c r="L12" i="66"/>
  <c r="R11" i="66"/>
  <c r="J11" i="66"/>
  <c r="P10" i="66"/>
  <c r="H10" i="66"/>
  <c r="N9" i="66"/>
  <c r="F9" i="66"/>
  <c r="L8" i="66"/>
  <c r="R38" i="56"/>
  <c r="L38" i="56"/>
  <c r="F44" i="56"/>
  <c r="F36" i="56"/>
  <c r="R20" i="56"/>
  <c r="R12" i="56"/>
  <c r="L20" i="56"/>
  <c r="L12" i="56"/>
  <c r="F20" i="56"/>
  <c r="F12" i="56"/>
  <c r="G109" i="47"/>
  <c r="E107" i="47"/>
  <c r="E96" i="47"/>
  <c r="G93" i="47"/>
  <c r="G81" i="47"/>
  <c r="E10" i="47"/>
  <c r="G24" i="111"/>
  <c r="E22" i="111"/>
  <c r="R46" i="56"/>
  <c r="F48" i="56"/>
  <c r="R24" i="56"/>
  <c r="L24" i="56"/>
  <c r="F24" i="56"/>
  <c r="E108" i="47"/>
  <c r="E95" i="47"/>
  <c r="E18" i="47"/>
  <c r="E57" i="111"/>
  <c r="G23" i="111"/>
  <c r="N9" i="87"/>
  <c r="N8" i="87"/>
  <c r="N7" i="87"/>
  <c r="L6" i="87"/>
  <c r="H35" i="60"/>
  <c r="F33" i="60"/>
  <c r="M31" i="60"/>
  <c r="N21" i="60"/>
  <c r="R20" i="60"/>
  <c r="F20" i="60"/>
  <c r="P17" i="60"/>
  <c r="F17" i="60"/>
  <c r="J16" i="60"/>
  <c r="H13" i="60"/>
  <c r="L12" i="60"/>
  <c r="L9" i="60"/>
  <c r="N8" i="60"/>
  <c r="K34" i="74"/>
  <c r="H31" i="74"/>
  <c r="P21" i="74"/>
  <c r="F21" i="74"/>
  <c r="H20" i="74"/>
  <c r="H17" i="74"/>
  <c r="L16" i="74"/>
  <c r="J13" i="74"/>
  <c r="N12" i="74"/>
  <c r="N9" i="74"/>
  <c r="P8" i="74"/>
  <c r="F8" i="74"/>
  <c r="H33" i="76"/>
  <c r="H30" i="76"/>
  <c r="L21" i="76"/>
  <c r="L20" i="76"/>
  <c r="J19" i="76"/>
  <c r="J18" i="76"/>
  <c r="J17" i="76"/>
  <c r="H16" i="76"/>
  <c r="F13" i="76"/>
  <c r="F12" i="76"/>
  <c r="N9" i="76"/>
  <c r="N8" i="76"/>
  <c r="F13" i="84"/>
  <c r="J10" i="82"/>
  <c r="F9" i="82"/>
  <c r="H7" i="82"/>
  <c r="G7" i="85"/>
  <c r="F11" i="80"/>
  <c r="F10" i="80"/>
  <c r="N8" i="80"/>
  <c r="K40" i="70"/>
  <c r="N31" i="70"/>
  <c r="F33" i="70"/>
  <c r="H30" i="70"/>
  <c r="N23" i="70"/>
  <c r="R22" i="70"/>
  <c r="H22" i="70"/>
  <c r="J21" i="70"/>
  <c r="N20" i="70"/>
  <c r="R19" i="70"/>
  <c r="F19" i="70"/>
  <c r="J18" i="70"/>
  <c r="N17" i="70"/>
  <c r="P16" i="70"/>
  <c r="F16" i="70"/>
  <c r="J15" i="70"/>
  <c r="L14" i="70"/>
  <c r="P13" i="70"/>
  <c r="F13" i="70"/>
  <c r="H12" i="70"/>
  <c r="L11" i="70"/>
  <c r="P10" i="70"/>
  <c r="R9" i="70"/>
  <c r="H9" i="70"/>
  <c r="L8" i="70"/>
  <c r="D51" i="58"/>
  <c r="H44" i="58"/>
  <c r="F42" i="58"/>
  <c r="O36" i="58"/>
  <c r="O31" i="58"/>
  <c r="H33" i="58"/>
  <c r="H31" i="58"/>
  <c r="J24" i="58"/>
  <c r="N23" i="58"/>
  <c r="P22" i="58"/>
  <c r="F22" i="58"/>
  <c r="J21" i="58"/>
  <c r="L20" i="58"/>
  <c r="P19" i="58"/>
  <c r="F19" i="58"/>
  <c r="R35" i="56"/>
  <c r="F43" i="56"/>
  <c r="R19" i="56"/>
  <c r="L19" i="56"/>
  <c r="F19" i="56"/>
  <c r="E106" i="47"/>
  <c r="E93" i="47"/>
  <c r="E9" i="47"/>
  <c r="G21" i="111"/>
  <c r="L9" i="87"/>
  <c r="L8" i="87"/>
  <c r="J7" i="87"/>
  <c r="J6" i="87"/>
  <c r="F35" i="60"/>
  <c r="F32" i="60"/>
  <c r="O30" i="60"/>
  <c r="L21" i="60"/>
  <c r="N20" i="60"/>
  <c r="N17" i="60"/>
  <c r="R16" i="60"/>
  <c r="F16" i="60"/>
  <c r="P13" i="60"/>
  <c r="F13" i="60"/>
  <c r="J12" i="60"/>
  <c r="H9" i="60"/>
  <c r="L8" i="60"/>
  <c r="H33" i="74"/>
  <c r="H30" i="74"/>
  <c r="M29" i="74"/>
  <c r="N21" i="74"/>
  <c r="P20" i="74"/>
  <c r="F20" i="74"/>
  <c r="P17" i="74"/>
  <c r="F17" i="74"/>
  <c r="H16" i="74"/>
  <c r="H13" i="74"/>
  <c r="L12" i="74"/>
  <c r="J9" i="74"/>
  <c r="N8" i="74"/>
  <c r="N33" i="76"/>
  <c r="H32" i="76"/>
  <c r="F30" i="76"/>
  <c r="J21" i="76"/>
  <c r="H20" i="76"/>
  <c r="F17" i="76"/>
  <c r="F16" i="76"/>
  <c r="N13" i="76"/>
  <c r="N12" i="76"/>
  <c r="L10" i="76"/>
  <c r="L9" i="76"/>
  <c r="L8" i="76"/>
  <c r="F7" i="84"/>
  <c r="H10" i="82"/>
  <c r="J8" i="82"/>
  <c r="G14" i="85"/>
  <c r="I6" i="85"/>
  <c r="N10" i="80"/>
  <c r="L9" i="80"/>
  <c r="L8" i="80"/>
  <c r="F40" i="70"/>
  <c r="N33" i="70"/>
  <c r="H32" i="70"/>
  <c r="H29" i="70"/>
  <c r="L23" i="70"/>
  <c r="P22" i="70"/>
  <c r="R21" i="70"/>
  <c r="H21" i="70"/>
  <c r="L20" i="70"/>
  <c r="N19" i="70"/>
  <c r="R18" i="70"/>
  <c r="H18" i="70"/>
  <c r="J17" i="70"/>
  <c r="N16" i="70"/>
  <c r="R15" i="70"/>
  <c r="F15" i="70"/>
  <c r="J14" i="70"/>
  <c r="N13" i="70"/>
  <c r="P12" i="70"/>
  <c r="F12" i="70"/>
  <c r="J11" i="70"/>
  <c r="L10" i="70"/>
  <c r="P9" i="70"/>
  <c r="F9" i="70"/>
  <c r="H8" i="70"/>
  <c r="O45" i="58"/>
  <c r="F44" i="58"/>
  <c r="F41" i="58"/>
  <c r="O35" i="58"/>
  <c r="J34" i="58"/>
  <c r="J32" i="58"/>
  <c r="F31" i="58"/>
  <c r="H24" i="58"/>
  <c r="J23" i="58"/>
  <c r="N22" i="58"/>
  <c r="R21" i="58"/>
  <c r="F21" i="58"/>
  <c r="J20" i="58"/>
  <c r="N19" i="58"/>
  <c r="P18" i="58"/>
  <c r="F18" i="58"/>
  <c r="J17" i="58"/>
  <c r="L16" i="58"/>
  <c r="P15" i="58"/>
  <c r="F15" i="58"/>
  <c r="H14" i="58"/>
  <c r="L13" i="58"/>
  <c r="P12" i="58"/>
  <c r="R11" i="58"/>
  <c r="H11" i="58"/>
  <c r="L10" i="58"/>
  <c r="N9" i="58"/>
  <c r="R8" i="58"/>
  <c r="H8" i="58"/>
  <c r="F40" i="66"/>
  <c r="O31" i="66"/>
  <c r="N23" i="66"/>
  <c r="F22" i="66"/>
  <c r="J21" i="66"/>
  <c r="N20" i="66"/>
  <c r="P19" i="66"/>
  <c r="F19" i="66"/>
  <c r="J18" i="66"/>
  <c r="L17" i="66"/>
  <c r="P16" i="66"/>
  <c r="F16" i="66"/>
  <c r="H15" i="66"/>
  <c r="L14" i="66"/>
  <c r="P13" i="66"/>
  <c r="H12" i="66"/>
  <c r="L11" i="66"/>
  <c r="N10" i="66"/>
  <c r="H9" i="66"/>
  <c r="J8" i="66"/>
  <c r="E42" i="72"/>
  <c r="J40" i="72"/>
  <c r="E39" i="72"/>
  <c r="N30" i="72"/>
  <c r="J32" i="72"/>
  <c r="H31" i="72"/>
  <c r="F30" i="72"/>
  <c r="H23" i="72"/>
  <c r="J22" i="72"/>
  <c r="L21" i="72"/>
  <c r="N20" i="72"/>
  <c r="F20" i="72"/>
  <c r="H19" i="72"/>
  <c r="J18" i="72"/>
  <c r="L17" i="72"/>
  <c r="N16" i="72"/>
  <c r="F16" i="72"/>
  <c r="H15" i="72"/>
  <c r="J14" i="72"/>
  <c r="L13" i="72"/>
  <c r="N12" i="72"/>
  <c r="F12" i="72"/>
  <c r="H11" i="72"/>
  <c r="J10" i="72"/>
  <c r="L9" i="72"/>
  <c r="N8" i="72"/>
  <c r="F8" i="72"/>
  <c r="E40" i="68"/>
  <c r="N32" i="68"/>
  <c r="H33" i="68"/>
  <c r="F32" i="68"/>
  <c r="J30" i="68"/>
  <c r="L23" i="68"/>
  <c r="N22" i="68"/>
  <c r="F22" i="68"/>
  <c r="H21" i="68"/>
  <c r="J20" i="68"/>
  <c r="L19" i="68"/>
  <c r="N18" i="68"/>
  <c r="F18" i="68"/>
  <c r="H17" i="68"/>
  <c r="J16" i="68"/>
  <c r="L15" i="68"/>
  <c r="N14" i="68"/>
  <c r="F14" i="68"/>
  <c r="H13" i="68"/>
  <c r="J12" i="68"/>
  <c r="L11" i="68"/>
  <c r="N10" i="68"/>
  <c r="F10" i="68"/>
  <c r="H9" i="68"/>
  <c r="J8" i="68"/>
  <c r="D49" i="63"/>
  <c r="H41" i="63"/>
  <c r="H39" i="63"/>
  <c r="O32" i="63"/>
  <c r="J32" i="63"/>
  <c r="H31" i="63"/>
  <c r="F30" i="63"/>
  <c r="J23" i="63"/>
  <c r="P22" i="63"/>
  <c r="H22" i="63"/>
  <c r="N21" i="63"/>
  <c r="F21" i="63"/>
  <c r="L20" i="63"/>
  <c r="J19" i="63"/>
  <c r="P18" i="63"/>
  <c r="H18" i="63"/>
  <c r="N17" i="63"/>
  <c r="F17" i="63"/>
  <c r="L16" i="63"/>
  <c r="J15" i="63"/>
  <c r="P14" i="63"/>
  <c r="H14" i="63"/>
  <c r="N13" i="63"/>
  <c r="F13" i="63"/>
  <c r="L12" i="63"/>
  <c r="P10" i="63"/>
  <c r="H10" i="63"/>
  <c r="N9" i="63"/>
  <c r="F9" i="63"/>
  <c r="L8" i="63"/>
  <c r="F40" i="56"/>
  <c r="R16" i="56"/>
  <c r="G105" i="47"/>
  <c r="E68" i="111"/>
  <c r="N12" i="87"/>
  <c r="L46" i="56"/>
  <c r="L16" i="56"/>
  <c r="F16" i="56"/>
  <c r="E92" i="47"/>
  <c r="J9" i="87"/>
  <c r="F11" i="87"/>
  <c r="H7" i="87"/>
  <c r="F34" i="60"/>
  <c r="M30" i="60"/>
  <c r="L20" i="60"/>
  <c r="L17" i="60"/>
  <c r="R12" i="60"/>
  <c r="P9" i="60"/>
  <c r="J8" i="60"/>
  <c r="F30" i="74"/>
  <c r="J21" i="74"/>
  <c r="P16" i="74"/>
  <c r="P13" i="74"/>
  <c r="H12" i="74"/>
  <c r="H9" i="74"/>
  <c r="N32" i="76"/>
  <c r="H29" i="76"/>
  <c r="F20" i="76"/>
  <c r="N17" i="76"/>
  <c r="L13" i="76"/>
  <c r="J11" i="76"/>
  <c r="J9" i="76"/>
  <c r="F6" i="84"/>
  <c r="F8" i="82"/>
  <c r="G6" i="85"/>
  <c r="J9" i="80"/>
  <c r="N30" i="70"/>
  <c r="F29" i="70"/>
  <c r="L22" i="70"/>
  <c r="F21" i="70"/>
  <c r="L19" i="70"/>
  <c r="R17" i="70"/>
  <c r="L16" i="70"/>
  <c r="R14" i="70"/>
  <c r="J13" i="70"/>
  <c r="R11" i="70"/>
  <c r="J10" i="70"/>
  <c r="P8" i="70"/>
  <c r="O44" i="58"/>
  <c r="H40" i="58"/>
  <c r="F34" i="58"/>
  <c r="P24" i="58"/>
  <c r="H23" i="58"/>
  <c r="N21" i="58"/>
  <c r="H20" i="58"/>
  <c r="N18" i="58"/>
  <c r="N17" i="58"/>
  <c r="P16" i="58"/>
  <c r="N15" i="58"/>
  <c r="N14" i="58"/>
  <c r="N13" i="58"/>
  <c r="L12" i="58"/>
  <c r="N11" i="58"/>
  <c r="N10" i="58"/>
  <c r="R11" i="56"/>
  <c r="E109" i="47"/>
  <c r="E24" i="111"/>
  <c r="F9" i="87"/>
  <c r="F7" i="87"/>
  <c r="H33" i="60"/>
  <c r="P21" i="60"/>
  <c r="J20" i="60"/>
  <c r="H17" i="60"/>
  <c r="N12" i="60"/>
  <c r="N9" i="60"/>
  <c r="F8" i="60"/>
  <c r="H29" i="74"/>
  <c r="H21" i="74"/>
  <c r="N16" i="74"/>
  <c r="N13" i="74"/>
  <c r="F12" i="74"/>
  <c r="F9" i="74"/>
  <c r="L32" i="76"/>
  <c r="N21" i="76"/>
  <c r="L17" i="76"/>
  <c r="J15" i="76"/>
  <c r="J13" i="76"/>
  <c r="F9" i="76"/>
  <c r="H14" i="82"/>
  <c r="J7" i="82"/>
  <c r="H11" i="80"/>
  <c r="H9" i="80"/>
  <c r="L35" i="56"/>
  <c r="L11" i="56"/>
  <c r="G95" i="47"/>
  <c r="H8" i="87"/>
  <c r="H6" i="87"/>
  <c r="H31" i="60"/>
  <c r="H21" i="60"/>
  <c r="N16" i="60"/>
  <c r="N13" i="60"/>
  <c r="F12" i="60"/>
  <c r="F9" i="60"/>
  <c r="H32" i="74"/>
  <c r="N20" i="74"/>
  <c r="N17" i="74"/>
  <c r="F16" i="74"/>
  <c r="F13" i="74"/>
  <c r="L8" i="74"/>
  <c r="F32" i="76"/>
  <c r="F21" i="76"/>
  <c r="N16" i="76"/>
  <c r="L14" i="76"/>
  <c r="L12" i="76"/>
  <c r="J10" i="76"/>
  <c r="H8" i="76"/>
  <c r="F10" i="82"/>
  <c r="G13" i="85"/>
  <c r="J10" i="80"/>
  <c r="J8" i="80"/>
  <c r="H31" i="70"/>
  <c r="J23" i="70"/>
  <c r="P21" i="70"/>
  <c r="H20" i="70"/>
  <c r="P18" i="70"/>
  <c r="H17" i="70"/>
  <c r="N15" i="70"/>
  <c r="H14" i="70"/>
  <c r="N12" i="70"/>
  <c r="F11" i="70"/>
  <c r="N9" i="70"/>
  <c r="F8" i="70"/>
  <c r="F43" i="58"/>
  <c r="O34" i="58"/>
  <c r="H32" i="58"/>
  <c r="R23" i="58"/>
  <c r="L22" i="58"/>
  <c r="R20" i="58"/>
  <c r="J19" i="58"/>
  <c r="H18" i="58"/>
  <c r="F17" i="58"/>
  <c r="H16" i="58"/>
  <c r="H15" i="58"/>
  <c r="F14" i="58"/>
  <c r="F13" i="58"/>
  <c r="H12" i="58"/>
  <c r="F11" i="58"/>
  <c r="F10" i="58"/>
  <c r="F9" i="58"/>
  <c r="F46" i="66"/>
  <c r="F39" i="66"/>
  <c r="F35" i="56"/>
  <c r="K36" i="60"/>
  <c r="P9" i="74"/>
  <c r="L18" i="76"/>
  <c r="H10" i="80"/>
  <c r="H33" i="70"/>
  <c r="J22" i="70"/>
  <c r="J19" i="70"/>
  <c r="H16" i="70"/>
  <c r="H13" i="70"/>
  <c r="H10" i="70"/>
  <c r="O42" i="58"/>
  <c r="J33" i="58"/>
  <c r="F23" i="58"/>
  <c r="R19" i="58"/>
  <c r="L17" i="58"/>
  <c r="J15" i="58"/>
  <c r="J13" i="58"/>
  <c r="J11" i="58"/>
  <c r="L9" i="58"/>
  <c r="J8" i="58"/>
  <c r="O32" i="66"/>
  <c r="F23" i="66"/>
  <c r="F20" i="66"/>
  <c r="P15" i="66"/>
  <c r="P12" i="66"/>
  <c r="P11" i="66"/>
  <c r="P9" i="66"/>
  <c r="P8" i="66"/>
  <c r="G42" i="72"/>
  <c r="G40" i="72"/>
  <c r="N32" i="72"/>
  <c r="F33" i="72"/>
  <c r="F31" i="72"/>
  <c r="L23" i="72"/>
  <c r="L22" i="72"/>
  <c r="J21" i="72"/>
  <c r="J20" i="72"/>
  <c r="J19" i="72"/>
  <c r="H18" i="72"/>
  <c r="H17" i="72"/>
  <c r="H16" i="72"/>
  <c r="F15" i="72"/>
  <c r="F14" i="72"/>
  <c r="F13" i="72"/>
  <c r="N11" i="72"/>
  <c r="N10" i="72"/>
  <c r="N9" i="72"/>
  <c r="L8" i="72"/>
  <c r="J40" i="68"/>
  <c r="N33" i="68"/>
  <c r="F33" i="68"/>
  <c r="H31" i="68"/>
  <c r="N23" i="68"/>
  <c r="L22" i="68"/>
  <c r="L21" i="68"/>
  <c r="L20" i="68"/>
  <c r="J19" i="68"/>
  <c r="J18" i="68"/>
  <c r="J17" i="68"/>
  <c r="H16" i="68"/>
  <c r="H15" i="68"/>
  <c r="H14" i="68"/>
  <c r="F13" i="68"/>
  <c r="F12" i="68"/>
  <c r="F11" i="68"/>
  <c r="N9" i="68"/>
  <c r="N8" i="68"/>
  <c r="F49" i="63"/>
  <c r="F41" i="63"/>
  <c r="H38" i="63"/>
  <c r="O29" i="63"/>
  <c r="F31" i="63"/>
  <c r="H29" i="63"/>
  <c r="L23" i="63"/>
  <c r="N22" i="63"/>
  <c r="R21" i="63"/>
  <c r="H21" i="63"/>
  <c r="J20" i="63"/>
  <c r="N19" i="63"/>
  <c r="F11" i="56"/>
  <c r="F31" i="60"/>
  <c r="L16" i="60"/>
  <c r="L20" i="74"/>
  <c r="H8" i="74"/>
  <c r="L16" i="76"/>
  <c r="F8" i="76"/>
  <c r="F8" i="80"/>
  <c r="F31" i="70"/>
  <c r="N21" i="70"/>
  <c r="L18" i="70"/>
  <c r="L15" i="70"/>
  <c r="L12" i="70"/>
  <c r="J9" i="70"/>
  <c r="H42" i="58"/>
  <c r="F32" i="58"/>
  <c r="H22" i="58"/>
  <c r="H19" i="58"/>
  <c r="R16" i="58"/>
  <c r="P14" i="58"/>
  <c r="R12" i="58"/>
  <c r="P10" i="58"/>
  <c r="J9" i="58"/>
  <c r="O30" i="66"/>
  <c r="P23" i="66"/>
  <c r="N22" i="66"/>
  <c r="P21" i="66"/>
  <c r="P20" i="66"/>
  <c r="N19" i="66"/>
  <c r="N18" i="66"/>
  <c r="P17" i="66"/>
  <c r="N16" i="66"/>
  <c r="N15" i="66"/>
  <c r="N14" i="66"/>
  <c r="L13" i="66"/>
  <c r="N12" i="66"/>
  <c r="N11" i="66"/>
  <c r="L10" i="66"/>
  <c r="L9" i="66"/>
  <c r="N8" i="66"/>
  <c r="G41" i="72"/>
  <c r="E40" i="72"/>
  <c r="N31" i="72"/>
  <c r="H32" i="72"/>
  <c r="J30" i="72"/>
  <c r="J23" i="72"/>
  <c r="H22" i="72"/>
  <c r="H21" i="72"/>
  <c r="H20" i="72"/>
  <c r="F19" i="72"/>
  <c r="F18" i="72"/>
  <c r="F17" i="72"/>
  <c r="N15" i="72"/>
  <c r="N14" i="72"/>
  <c r="N13" i="72"/>
  <c r="L12" i="72"/>
  <c r="L11" i="72"/>
  <c r="L10" i="72"/>
  <c r="J9" i="72"/>
  <c r="J8" i="72"/>
  <c r="G40" i="68"/>
  <c r="N31" i="68"/>
  <c r="J32" i="68"/>
  <c r="F31" i="68"/>
  <c r="J23" i="68"/>
  <c r="J22" i="68"/>
  <c r="J21" i="68"/>
  <c r="H20" i="68"/>
  <c r="H19" i="68"/>
  <c r="H18" i="68"/>
  <c r="F17" i="68"/>
  <c r="F16" i="68"/>
  <c r="F15" i="68"/>
  <c r="N13" i="68"/>
  <c r="N12" i="68"/>
  <c r="N11" i="68"/>
  <c r="L10" i="68"/>
  <c r="L9" i="68"/>
  <c r="L8" i="68"/>
  <c r="M39" i="63"/>
  <c r="H40" i="63"/>
  <c r="F38" i="63"/>
  <c r="H32" i="63"/>
  <c r="J30" i="63"/>
  <c r="F29" i="63"/>
  <c r="H23" i="63"/>
  <c r="L22" i="63"/>
  <c r="P21" i="63"/>
  <c r="R20" i="63"/>
  <c r="H20" i="63"/>
  <c r="L19" i="63"/>
  <c r="N18" i="63"/>
  <c r="R17" i="63"/>
  <c r="H17" i="63"/>
  <c r="J16" i="63"/>
  <c r="N15" i="63"/>
  <c r="R14" i="63"/>
  <c r="F14" i="63"/>
  <c r="J13" i="63"/>
  <c r="N12" i="63"/>
  <c r="J10" i="63"/>
  <c r="L9" i="63"/>
  <c r="P8" i="63"/>
  <c r="F8" i="63"/>
  <c r="L13" i="60"/>
  <c r="J17" i="74"/>
  <c r="N20" i="76"/>
  <c r="G9" i="85"/>
  <c r="F20" i="70"/>
  <c r="R13" i="70"/>
  <c r="R10" i="70"/>
  <c r="O32" i="58"/>
  <c r="R17" i="58"/>
  <c r="R15" i="58"/>
  <c r="P11" i="58"/>
  <c r="H39" i="66"/>
  <c r="J22" i="66"/>
  <c r="H21" i="66"/>
  <c r="F18" i="66"/>
  <c r="H16" i="66"/>
  <c r="F14" i="66"/>
  <c r="F12" i="66"/>
  <c r="F11" i="66"/>
  <c r="N33" i="72"/>
  <c r="J31" i="72"/>
  <c r="N22" i="72"/>
  <c r="L20" i="72"/>
  <c r="L18" i="72"/>
  <c r="J16" i="72"/>
  <c r="J15" i="72"/>
  <c r="H12" i="72"/>
  <c r="F11" i="72"/>
  <c r="L40" i="68"/>
  <c r="J33" i="68"/>
  <c r="J31" i="68"/>
  <c r="N21" i="68"/>
  <c r="N20" i="68"/>
  <c r="L17" i="68"/>
  <c r="J15" i="68"/>
  <c r="J13" i="68"/>
  <c r="H12" i="68"/>
  <c r="F8" i="68"/>
  <c r="F42" i="63"/>
  <c r="J31" i="63"/>
  <c r="N23" i="63"/>
  <c r="R22" i="63"/>
  <c r="J21" i="63"/>
  <c r="F19" i="63"/>
  <c r="J18" i="63"/>
  <c r="F16" i="63"/>
  <c r="H15" i="63"/>
  <c r="R12" i="63"/>
  <c r="F21" i="60"/>
  <c r="R8" i="60"/>
  <c r="P12" i="74"/>
  <c r="H31" i="76"/>
  <c r="J14" i="76"/>
  <c r="H9" i="82"/>
  <c r="R23" i="70"/>
  <c r="P20" i="70"/>
  <c r="P17" i="70"/>
  <c r="P14" i="70"/>
  <c r="N11" i="70"/>
  <c r="N8" i="70"/>
  <c r="F40" i="58"/>
  <c r="L24" i="58"/>
  <c r="L21" i="58"/>
  <c r="L18" i="58"/>
  <c r="J16" i="58"/>
  <c r="L14" i="58"/>
  <c r="J12" i="58"/>
  <c r="H10" i="58"/>
  <c r="P8" i="58"/>
  <c r="M39" i="66"/>
  <c r="L23" i="66"/>
  <c r="L22" i="66"/>
  <c r="L21" i="66"/>
  <c r="J20" i="66"/>
  <c r="L19" i="66"/>
  <c r="L18" i="66"/>
  <c r="J17" i="66"/>
  <c r="J16" i="66"/>
  <c r="L15" i="66"/>
  <c r="J14" i="66"/>
  <c r="J13" i="66"/>
  <c r="J12" i="66"/>
  <c r="H11" i="66"/>
  <c r="J10" i="66"/>
  <c r="J9" i="66"/>
  <c r="H8" i="66"/>
  <c r="E41" i="72"/>
  <c r="G39" i="72"/>
  <c r="J33" i="72"/>
  <c r="F32" i="72"/>
  <c r="H30" i="72"/>
  <c r="F23" i="72"/>
  <c r="F22" i="72"/>
  <c r="F21" i="72"/>
  <c r="N19" i="72"/>
  <c r="N18" i="72"/>
  <c r="N17" i="72"/>
  <c r="L16" i="72"/>
  <c r="L15" i="72"/>
  <c r="L14" i="72"/>
  <c r="J13" i="72"/>
  <c r="J12" i="72"/>
  <c r="J11" i="72"/>
  <c r="H10" i="72"/>
  <c r="H9" i="72"/>
  <c r="H8" i="72"/>
  <c r="G39" i="68"/>
  <c r="N30" i="68"/>
  <c r="H32" i="68"/>
  <c r="H30" i="68"/>
  <c r="H23" i="68"/>
  <c r="H22" i="68"/>
  <c r="F21" i="68"/>
  <c r="F20" i="68"/>
  <c r="F19" i="68"/>
  <c r="N17" i="68"/>
  <c r="N16" i="68"/>
  <c r="N15" i="68"/>
  <c r="L14" i="68"/>
  <c r="L13" i="68"/>
  <c r="L12" i="68"/>
  <c r="J11" i="68"/>
  <c r="J10" i="68"/>
  <c r="J9" i="68"/>
  <c r="H8" i="68"/>
  <c r="H42" i="63"/>
  <c r="F40" i="63"/>
  <c r="O31" i="63"/>
  <c r="F32" i="63"/>
  <c r="H30" i="63"/>
  <c r="P23" i="63"/>
  <c r="F23" i="63"/>
  <c r="J22" i="63"/>
  <c r="L21" i="63"/>
  <c r="P20" i="63"/>
  <c r="F20" i="63"/>
  <c r="H19" i="63"/>
  <c r="L18" i="63"/>
  <c r="P17" i="63"/>
  <c r="R16" i="63"/>
  <c r="H16" i="63"/>
  <c r="L15" i="63"/>
  <c r="N14" i="63"/>
  <c r="R13" i="63"/>
  <c r="H13" i="63"/>
  <c r="J12" i="63"/>
  <c r="R10" i="63"/>
  <c r="F10" i="63"/>
  <c r="J9" i="63"/>
  <c r="N8" i="63"/>
  <c r="F8" i="87"/>
  <c r="F32" i="74"/>
  <c r="H12" i="76"/>
  <c r="N32" i="70"/>
  <c r="F23" i="70"/>
  <c r="F17" i="70"/>
  <c r="I51" i="58"/>
  <c r="P23" i="58"/>
  <c r="P20" i="58"/>
  <c r="R13" i="58"/>
  <c r="R9" i="58"/>
  <c r="L8" i="58"/>
  <c r="H23" i="66"/>
  <c r="H20" i="66"/>
  <c r="H19" i="66"/>
  <c r="H17" i="66"/>
  <c r="F15" i="66"/>
  <c r="H13" i="66"/>
  <c r="F10" i="66"/>
  <c r="F8" i="66"/>
  <c r="L40" i="72"/>
  <c r="H33" i="72"/>
  <c r="N23" i="72"/>
  <c r="N21" i="72"/>
  <c r="L19" i="72"/>
  <c r="J17" i="72"/>
  <c r="H14" i="72"/>
  <c r="H13" i="72"/>
  <c r="F10" i="72"/>
  <c r="F9" i="72"/>
  <c r="E39" i="68"/>
  <c r="F30" i="68"/>
  <c r="F23" i="68"/>
  <c r="N19" i="68"/>
  <c r="L18" i="68"/>
  <c r="L16" i="68"/>
  <c r="J14" i="68"/>
  <c r="H11" i="68"/>
  <c r="H10" i="68"/>
  <c r="F9" i="68"/>
  <c r="F39" i="63"/>
  <c r="O30" i="63"/>
  <c r="J29" i="63"/>
  <c r="F22" i="63"/>
  <c r="N20" i="63"/>
  <c r="P19" i="63"/>
  <c r="L17" i="63"/>
  <c r="P16" i="63"/>
  <c r="L14" i="63"/>
  <c r="P13" i="63"/>
  <c r="N16" i="63"/>
  <c r="L13" i="63"/>
  <c r="R9" i="63"/>
  <c r="J8" i="63"/>
  <c r="H9" i="63"/>
  <c r="F12" i="63"/>
  <c r="L10" i="63"/>
  <c r="R18" i="63"/>
  <c r="P15" i="63"/>
  <c r="P12" i="63"/>
  <c r="P9" i="63"/>
  <c r="H8" i="63"/>
  <c r="J14" i="63"/>
  <c r="R8" i="63"/>
  <c r="F18" i="63"/>
  <c r="F15" i="63"/>
  <c r="H12" i="63"/>
  <c r="N10" i="63"/>
  <c r="J17" i="63"/>
  <c r="J60" i="58"/>
  <c r="J63" i="58"/>
  <c r="J62" i="58"/>
  <c r="J59" i="58"/>
  <c r="H33" i="66" l="1"/>
  <c r="F56" i="47"/>
  <c r="G56" i="47" s="1"/>
  <c r="D46" i="66"/>
  <c r="D11" i="111"/>
  <c r="E11" i="111" s="1"/>
  <c r="E27" i="47"/>
  <c r="F27" i="47" s="1"/>
  <c r="R13" i="66"/>
  <c r="E63" i="58"/>
  <c r="E61" i="111"/>
  <c r="D62" i="56"/>
  <c r="E62" i="56" s="1"/>
  <c r="G63" i="58"/>
  <c r="L11" i="63"/>
  <c r="I56" i="63"/>
  <c r="R8" i="66"/>
  <c r="E23" i="47"/>
  <c r="F23" i="47" s="1"/>
  <c r="H30" i="66"/>
  <c r="F53" i="47"/>
  <c r="G53" i="47" s="1"/>
  <c r="P11" i="63"/>
  <c r="M56" i="63"/>
  <c r="E25" i="47"/>
  <c r="F25" i="47" s="1"/>
  <c r="R10" i="66"/>
  <c r="R14" i="66"/>
  <c r="E28" i="47"/>
  <c r="F28" i="47" s="1"/>
  <c r="E31" i="47"/>
  <c r="F31" i="47" s="1"/>
  <c r="R18" i="66"/>
  <c r="D64" i="47"/>
  <c r="E64" i="47" s="1"/>
  <c r="R9" i="74"/>
  <c r="E40" i="47"/>
  <c r="F40" i="47" s="1"/>
  <c r="F63" i="47"/>
  <c r="G63" i="47" s="1"/>
  <c r="O28" i="74"/>
  <c r="J11" i="63"/>
  <c r="G56" i="63"/>
  <c r="D49" i="111"/>
  <c r="E49" i="111" s="1"/>
  <c r="R15" i="63"/>
  <c r="E24" i="47"/>
  <c r="F24" i="47" s="1"/>
  <c r="R9" i="66"/>
  <c r="E26" i="47"/>
  <c r="F26" i="47" s="1"/>
  <c r="R12" i="66"/>
  <c r="J32" i="66"/>
  <c r="H55" i="47"/>
  <c r="I55" i="47" s="1"/>
  <c r="E42" i="47"/>
  <c r="F42" i="47" s="1"/>
  <c r="R13" i="74"/>
  <c r="F31" i="66"/>
  <c r="D54" i="47"/>
  <c r="E54" i="47" s="1"/>
  <c r="D63" i="47"/>
  <c r="E63" i="47" s="1"/>
  <c r="R8" i="74"/>
  <c r="E39" i="47"/>
  <c r="F39" i="47" s="1"/>
  <c r="D59" i="56"/>
  <c r="E58" i="111"/>
  <c r="G60" i="58"/>
  <c r="K56" i="65"/>
  <c r="N11" i="65"/>
  <c r="P11" i="65"/>
  <c r="M56" i="65"/>
  <c r="F11" i="63"/>
  <c r="C56" i="63"/>
  <c r="R17" i="66"/>
  <c r="E30" i="47"/>
  <c r="F30" i="47" s="1"/>
  <c r="E60" i="58"/>
  <c r="D50" i="111"/>
  <c r="E50" i="111" s="1"/>
  <c r="R19" i="63"/>
  <c r="J30" i="66"/>
  <c r="H53" i="47"/>
  <c r="I53" i="47" s="1"/>
  <c r="O29" i="74"/>
  <c r="F64" i="47"/>
  <c r="G64" i="47" s="1"/>
  <c r="E41" i="47"/>
  <c r="F41" i="47" s="1"/>
  <c r="R12" i="74"/>
  <c r="H81" i="47"/>
  <c r="I81" i="47" s="1"/>
  <c r="E81" i="47"/>
  <c r="F11" i="65"/>
  <c r="C56" i="65"/>
  <c r="E56" i="65"/>
  <c r="H11" i="65"/>
  <c r="D56" i="47"/>
  <c r="E56" i="47" s="1"/>
  <c r="F33" i="66"/>
  <c r="N11" i="63"/>
  <c r="K56" i="63"/>
  <c r="H54" i="47"/>
  <c r="I54" i="47" s="1"/>
  <c r="J31" i="66"/>
  <c r="F30" i="66"/>
  <c r="D53" i="47"/>
  <c r="E53" i="47" s="1"/>
  <c r="E46" i="47"/>
  <c r="F46" i="47" s="1"/>
  <c r="R21" i="74"/>
  <c r="D60" i="56"/>
  <c r="E60" i="56" s="1"/>
  <c r="E59" i="111"/>
  <c r="D48" i="111"/>
  <c r="E48" i="111" s="1"/>
  <c r="R11" i="63"/>
  <c r="E34" i="47"/>
  <c r="F34" i="47" s="1"/>
  <c r="R22" i="66"/>
  <c r="R17" i="74"/>
  <c r="E44" i="47"/>
  <c r="F44" i="47" s="1"/>
  <c r="F55" i="47"/>
  <c r="G55" i="47" s="1"/>
  <c r="H32" i="66"/>
  <c r="E45" i="47"/>
  <c r="F45" i="47" s="1"/>
  <c r="R20" i="74"/>
  <c r="E61" i="58"/>
  <c r="G62" i="58"/>
  <c r="E56" i="63"/>
  <c r="H11" i="63"/>
  <c r="E33" i="47"/>
  <c r="F33" i="47" s="1"/>
  <c r="R21" i="66"/>
  <c r="H31" i="66"/>
  <c r="F54" i="47"/>
  <c r="G54" i="47" s="1"/>
  <c r="E73" i="47"/>
  <c r="J60" i="56"/>
  <c r="R16" i="66"/>
  <c r="E29" i="47"/>
  <c r="F29" i="47" s="1"/>
  <c r="R20" i="66"/>
  <c r="E32" i="47"/>
  <c r="F32" i="47" s="1"/>
  <c r="D55" i="47"/>
  <c r="E55" i="47" s="1"/>
  <c r="F32" i="66"/>
  <c r="D51" i="111"/>
  <c r="E51" i="111" s="1"/>
  <c r="R23" i="63"/>
  <c r="E60" i="111"/>
  <c r="D61" i="56"/>
  <c r="E61" i="56" s="1"/>
  <c r="G61" i="58"/>
  <c r="H56" i="47"/>
  <c r="I56" i="47" s="1"/>
  <c r="J33" i="66"/>
  <c r="R16" i="74"/>
  <c r="E43" i="47"/>
  <c r="F43" i="47" s="1"/>
  <c r="E62" i="58"/>
  <c r="L11" i="65"/>
  <c r="I56" i="65"/>
  <c r="G56" i="65"/>
  <c r="J11" i="65"/>
  <c r="K60" i="56" l="1"/>
  <c r="J59" i="56"/>
  <c r="K59" i="56" s="1"/>
  <c r="G62" i="65"/>
  <c r="H62" i="65" s="1"/>
  <c r="H56" i="65"/>
  <c r="D56" i="65"/>
  <c r="C62" i="65"/>
  <c r="D62" i="65" s="1"/>
  <c r="L56" i="65"/>
  <c r="K62" i="65"/>
  <c r="L62" i="65" s="1"/>
  <c r="H56" i="63"/>
  <c r="G62" i="63"/>
  <c r="H62" i="63" s="1"/>
  <c r="I62" i="63"/>
  <c r="J62" i="63" s="1"/>
  <c r="J56" i="63"/>
  <c r="F56" i="65"/>
  <c r="E62" i="65"/>
  <c r="F62" i="65" s="1"/>
  <c r="D56" i="63"/>
  <c r="C62" i="63"/>
  <c r="D62" i="63" s="1"/>
  <c r="I62" i="65"/>
  <c r="J62" i="65" s="1"/>
  <c r="J56" i="65"/>
  <c r="L56" i="63"/>
  <c r="K62" i="63"/>
  <c r="L62" i="63" s="1"/>
  <c r="N56" i="65"/>
  <c r="M62" i="65"/>
  <c r="N62" i="65" s="1"/>
  <c r="N56" i="63"/>
  <c r="M62" i="63"/>
  <c r="N62" i="63" s="1"/>
  <c r="F56" i="63"/>
  <c r="E62" i="63"/>
  <c r="F62" i="63" s="1"/>
  <c r="E59" i="56"/>
  <c r="D58" i="56"/>
  <c r="E58" i="56" l="1"/>
  <c r="D57" i="56"/>
  <c r="E57" i="5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Sinazo Grootboom</author>
  </authors>
  <commentList>
    <comment ref="K58" authorId="0" shapeId="0" xr:uid="{00000000-0006-0000-2100-000001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N/A at this stage until small and micro generator framework is finalised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Sinazo Grootboom</author>
    <author>Terry Njuguna</author>
  </authors>
  <commentList>
    <comment ref="AZ8" authorId="0" shapeId="0" xr:uid="{00000000-0006-0000-2500-000001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Need rates for WEPS, for calculation of loss charge. So there are two energy rates- Megaflex  (for consumption) and WEPS (for energy produced)</t>
        </r>
      </text>
    </comment>
    <comment ref="AX9" authorId="1" shapeId="0" xr:uid="{00000000-0006-0000-2500-000002000000}">
      <text>
        <r>
          <rPr>
            <b/>
            <sz val="9"/>
            <color indexed="81"/>
            <rFont val="Tahoma"/>
            <family val="2"/>
          </rPr>
          <t>Only in the UoS sheet of the bill rate matrix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2" authorId="0" shapeId="0" xr:uid="{00000000-0006-0000-2500-000003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I've moved this to the end</t>
        </r>
      </text>
    </comment>
    <comment ref="D30" authorId="0" shapeId="0" xr:uid="{00000000-0006-0000-2500-000004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Does this belong under generators</t>
        </r>
      </text>
    </comment>
  </commentList>
</comments>
</file>

<file path=xl/sharedStrings.xml><?xml version="1.0" encoding="utf-8"?>
<sst xmlns="http://schemas.openxmlformats.org/spreadsheetml/2006/main" count="3285" uniqueCount="479">
  <si>
    <t>check value</t>
  </si>
  <si>
    <t>Voltage</t>
  </si>
  <si>
    <t>Peak</t>
  </si>
  <si>
    <t>Standard</t>
  </si>
  <si>
    <t>Off Peak</t>
  </si>
  <si>
    <t>&lt; 500V</t>
  </si>
  <si>
    <t>≥ 500V &amp; &lt; 66kV</t>
  </si>
  <si>
    <t>≥ 66kV &amp; ≤ 132kV</t>
  </si>
  <si>
    <t>&gt; 132kV</t>
  </si>
  <si>
    <t>≥ 500V &amp; ≤ 22kV</t>
  </si>
  <si>
    <t>Businessrate 1</t>
  </si>
  <si>
    <t>Businessrate 2</t>
  </si>
  <si>
    <t>Businessrate 3</t>
  </si>
  <si>
    <t>Businessrate 4</t>
  </si>
  <si>
    <t>Homepower 1</t>
  </si>
  <si>
    <t>Homepower 2</t>
  </si>
  <si>
    <t>Homepower 3</t>
  </si>
  <si>
    <t>Homepower 4</t>
  </si>
  <si>
    <t xml:space="preserve">All Night </t>
  </si>
  <si>
    <t xml:space="preserve">24 Hours </t>
  </si>
  <si>
    <t>Public Lighting</t>
  </si>
  <si>
    <t>Landrate 1</t>
  </si>
  <si>
    <t>Landrate 2</t>
  </si>
  <si>
    <t>Landrate 3</t>
  </si>
  <si>
    <t>Landrate 4</t>
  </si>
  <si>
    <t>VAT incl</t>
  </si>
  <si>
    <t>Transmission zone</t>
  </si>
  <si>
    <t>Distribution network charges</t>
  </si>
  <si>
    <t>≤ 300km</t>
  </si>
  <si>
    <t>&gt; 300km and 
≤ 600km</t>
  </si>
  <si>
    <t>&gt; 600km and 
≤ 900km</t>
  </si>
  <si>
    <t>&gt; 900km</t>
  </si>
  <si>
    <t>Key customers</t>
  </si>
  <si>
    <t>&gt; 1 MVA</t>
  </si>
  <si>
    <t/>
  </si>
  <si>
    <t>≤ 100 kVA</t>
  </si>
  <si>
    <t>&gt; 100 kVA &amp; ≤ 500 kVA</t>
  </si>
  <si>
    <t>&gt; 500 kVA &amp; ≤ 1 MVA</t>
  </si>
  <si>
    <t>Distance from
Johannesburg</t>
  </si>
  <si>
    <t>Zone</t>
  </si>
  <si>
    <t>Loss
factor</t>
  </si>
  <si>
    <t>High season</t>
  </si>
  <si>
    <t>Low season</t>
  </si>
  <si>
    <t>All seasons</t>
  </si>
  <si>
    <t>&gt;1  MVA</t>
  </si>
  <si>
    <t>≥ 500V &amp; &lt; 22kV</t>
  </si>
  <si>
    <t>WEPS</t>
  </si>
  <si>
    <t>&gt; 300km &amp; ≤ 600km</t>
  </si>
  <si>
    <t>&gt; 600km &amp; ≤ 900km</t>
  </si>
  <si>
    <t>ETUoS
urban</t>
  </si>
  <si>
    <t>ETUoS
rural</t>
  </si>
  <si>
    <t>Customer categories</t>
  </si>
  <si>
    <t>Homelight 60A</t>
  </si>
  <si>
    <t>Homelight 20A</t>
  </si>
  <si>
    <t xml:space="preserve">Voltage </t>
  </si>
  <si>
    <t>Service and admin charges</t>
  </si>
  <si>
    <t>Tariff</t>
  </si>
  <si>
    <t xml:space="preserve">Megaflex, Miniflex, Nightsave Urban Large, Nightsave Urban Small, Businessrate 
</t>
  </si>
  <si>
    <t>Maintenance charges</t>
  </si>
  <si>
    <t>R/month</t>
  </si>
  <si>
    <t>Per lumanaire</t>
  </si>
  <si>
    <t>Per high-mast lumanaire</t>
  </si>
  <si>
    <r>
      <t>Affordability subsidy charge</t>
    </r>
    <r>
      <rPr>
        <sz val="12"/>
        <rFont val="Arial Narrow"/>
        <family val="2"/>
      </rPr>
      <t xml:space="preserve"> [c/kWh] payable by non-local authority tariffs</t>
    </r>
  </si>
  <si>
    <r>
      <t xml:space="preserve">Electrification and rural network subsidy charge </t>
    </r>
    <r>
      <rPr>
        <sz val="12"/>
        <rFont val="Arial Narrow"/>
        <family val="2"/>
      </rPr>
      <t xml:space="preserve"> [c/kWh]</t>
    </r>
  </si>
  <si>
    <t>Distribution loss factors</t>
  </si>
  <si>
    <t>Transmission loss factors for loads</t>
  </si>
  <si>
    <t>≤ 100 kVA/kW</t>
  </si>
  <si>
    <t>&gt; 100 kVA/kW &amp; ≤ 500 kVA/kW</t>
  </si>
  <si>
    <t>&gt; 1 MVA/MW</t>
  </si>
  <si>
    <t>Generators</t>
  </si>
  <si>
    <t>Loads</t>
  </si>
  <si>
    <t>TUoS network charges for Transmission connected generators</t>
  </si>
  <si>
    <t>Cape</t>
  </si>
  <si>
    <t>Karoo</t>
  </si>
  <si>
    <t>Kwazulu-Natal</t>
  </si>
  <si>
    <t>Vaal</t>
  </si>
  <si>
    <t>Waterburg</t>
  </si>
  <si>
    <t>Mpumalanga</t>
  </si>
  <si>
    <t>Utilised capacity/maximum export capacity</t>
  </si>
  <si>
    <t>Loss factors for Transmission connected generators</t>
  </si>
  <si>
    <t>Loss factor</t>
  </si>
  <si>
    <t>[R/kVA]</t>
  </si>
  <si>
    <t>&gt; 500 kVA/kW &amp; ≤ 1 MVA/MW</t>
  </si>
  <si>
    <t>&gt; 132kV*</t>
  </si>
  <si>
    <t>* 132 kV or Transmission connected</t>
  </si>
  <si>
    <t>&gt; 132kV / Transmission connected</t>
  </si>
  <si>
    <t>Key customers or Transmission connected generators</t>
  </si>
  <si>
    <t>Waterberg</t>
  </si>
  <si>
    <t>Tx zone</t>
  </si>
  <si>
    <t>Billcode</t>
  </si>
  <si>
    <t>Tariff nameBillcode</t>
  </si>
  <si>
    <t>Non-municipal</t>
  </si>
  <si>
    <t>Distribution loss factor - Urban</t>
  </si>
  <si>
    <t>DxLossUrb</t>
  </si>
  <si>
    <t>Gen-DUoS rural</t>
  </si>
  <si>
    <t>Gen-DUoS urban</t>
  </si>
  <si>
    <t>GenTUOS</t>
  </si>
  <si>
    <t>TxLoss</t>
  </si>
  <si>
    <t>Megaflex</t>
  </si>
  <si>
    <t>Miniflex</t>
  </si>
  <si>
    <t>Nightsave Rural</t>
  </si>
  <si>
    <t>Ruraflex</t>
  </si>
  <si>
    <t>Transmission loss factor</t>
  </si>
  <si>
    <t>Distribution loss factor - Rural</t>
  </si>
  <si>
    <t>DxLossRur</t>
  </si>
  <si>
    <t>&gt; 132kV/Transmission connected</t>
  </si>
  <si>
    <t>[kVA/MVA = loads]</t>
  </si>
  <si>
    <t>[kW/MW = generators]</t>
  </si>
  <si>
    <t>Block 1   
[&gt;0 - 600 kWh]</t>
  </si>
  <si>
    <t>Block 2   
[&gt;600 kWh]</t>
  </si>
  <si>
    <t>Municipal</t>
  </si>
  <si>
    <t>Customer categories 
utilised capacity / maximum export capacity</t>
  </si>
  <si>
    <t>[kVA or MVA = loads]</t>
  </si>
  <si>
    <t>[kW or MW = generators]</t>
  </si>
  <si>
    <t>u</t>
  </si>
  <si>
    <t>Businessrate</t>
  </si>
  <si>
    <t>Public lighting</t>
  </si>
  <si>
    <t>Click on the arrow to select the tariff</t>
  </si>
  <si>
    <t>Transmission use of system charges</t>
  </si>
  <si>
    <t>Distribution use of system charges</t>
  </si>
  <si>
    <t>Loss factors</t>
  </si>
  <si>
    <t>ê</t>
  </si>
  <si>
    <t>n/a</t>
  </si>
  <si>
    <t>Back to menu</t>
  </si>
  <si>
    <r>
      <t>Urban low voltage subsidy charge</t>
    </r>
    <r>
      <rPr>
        <sz val="16"/>
        <rFont val="Arial"/>
        <family val="2"/>
      </rPr>
      <t xml:space="preserve"> [R/kVA/m]</t>
    </r>
  </si>
  <si>
    <r>
      <t xml:space="preserve">Electrification and rural network subsidy charge </t>
    </r>
    <r>
      <rPr>
        <sz val="16"/>
        <rFont val="Arial"/>
        <family val="2"/>
      </rPr>
      <t>[c/kWh]</t>
    </r>
  </si>
  <si>
    <r>
      <t>Network demand charge</t>
    </r>
    <r>
      <rPr>
        <sz val="16"/>
        <rFont val="Arial"/>
        <family val="2"/>
      </rPr>
      <t xml:space="preserve"> 
[R/kVA/m]</t>
    </r>
  </si>
  <si>
    <r>
      <t xml:space="preserve">Electrification and rural network subsidy charge
 </t>
    </r>
    <r>
      <rPr>
        <sz val="16"/>
        <rFont val="Arial"/>
        <family val="2"/>
      </rPr>
      <t>[c/kWh]</t>
    </r>
  </si>
  <si>
    <r>
      <t xml:space="preserve">Service charge
</t>
    </r>
    <r>
      <rPr>
        <sz val="16"/>
        <rFont val="Arial"/>
        <family val="2"/>
      </rPr>
      <t>[R/account/day]</t>
    </r>
  </si>
  <si>
    <r>
      <t xml:space="preserve">Administration charge
</t>
    </r>
    <r>
      <rPr>
        <sz val="16"/>
        <rFont val="Arial"/>
        <family val="2"/>
      </rPr>
      <t>[R/POD/day]</t>
    </r>
  </si>
  <si>
    <r>
      <t xml:space="preserve">Network charge
</t>
    </r>
    <r>
      <rPr>
        <sz val="16"/>
        <rFont val="Arial"/>
        <family val="2"/>
      </rPr>
      <t>[R/kW]</t>
    </r>
  </si>
  <si>
    <r>
      <t xml:space="preserve">Charge
</t>
    </r>
    <r>
      <rPr>
        <sz val="16"/>
        <rFont val="Arial"/>
        <family val="2"/>
      </rPr>
      <t>[c/kWh]</t>
    </r>
  </si>
  <si>
    <r>
      <t xml:space="preserve">Charge                                           </t>
    </r>
    <r>
      <rPr>
        <sz val="16"/>
        <rFont val="Arial"/>
        <family val="2"/>
      </rPr>
      <t>[c/kWh]</t>
    </r>
  </si>
  <si>
    <r>
      <t>Network demand charge</t>
    </r>
    <r>
      <rPr>
        <sz val="16"/>
        <rFont val="Arial"/>
        <family val="2"/>
      </rPr>
      <t xml:space="preserve"> [c/kWh]</t>
    </r>
  </si>
  <si>
    <r>
      <t xml:space="preserve">Rural network subsidy charge            </t>
    </r>
    <r>
      <rPr>
        <sz val="16"/>
        <rFont val="Arial"/>
        <family val="2"/>
      </rPr>
      <t>[c/kWh]</t>
    </r>
  </si>
  <si>
    <r>
      <t xml:space="preserve">Electrification networks subsidy charge </t>
    </r>
    <r>
      <rPr>
        <sz val="16"/>
        <rFont val="Arial"/>
        <family val="2"/>
      </rPr>
      <t>[c/kWh]</t>
    </r>
  </si>
  <si>
    <r>
      <t xml:space="preserve">Total electrification and rural network subsidy charge </t>
    </r>
    <r>
      <rPr>
        <sz val="16"/>
        <rFont val="Arial"/>
        <family val="2"/>
      </rPr>
      <t>[c/kWh]</t>
    </r>
  </si>
  <si>
    <r>
      <t>Urban</t>
    </r>
    <r>
      <rPr>
        <sz val="16"/>
        <rFont val="Arial"/>
        <family val="2"/>
      </rPr>
      <t xml:space="preserve">
loss factor</t>
    </r>
  </si>
  <si>
    <r>
      <t>Rural</t>
    </r>
    <r>
      <rPr>
        <sz val="16"/>
        <rFont val="Arial"/>
        <family val="2"/>
      </rPr>
      <t xml:space="preserve">
loss factor</t>
    </r>
  </si>
  <si>
    <t>WEPS energy rate excluding losses</t>
  </si>
  <si>
    <t>Gen-purchase</t>
  </si>
  <si>
    <t>TUoS [ &gt; 132kV]</t>
  </si>
  <si>
    <t>Network capacity charge [R/kVA/m]</t>
  </si>
  <si>
    <t>Network capacity charge 
[R/kVA/m]</t>
  </si>
  <si>
    <t>Network capacity charge    [R/kW/m]</t>
  </si>
  <si>
    <t>Network capacity charge
 [R/POD/day]</t>
  </si>
  <si>
    <t>Network capacity charge [R/POD/day]</t>
  </si>
  <si>
    <t>Network capacity charge 
[R/POD/day]</t>
  </si>
  <si>
    <t>Network capacity charge [R/kVA]</t>
  </si>
  <si>
    <t>* The Network capacity charge is based on the NMD or on the maximum demand if measured.</t>
  </si>
  <si>
    <t>Network capacity charges [R/kVA/m]</t>
  </si>
  <si>
    <t>Network capacity charge
[R/kVA]</t>
  </si>
  <si>
    <t>Network capacity charge    [R/kVA/m]</t>
  </si>
  <si>
    <t>Ancillary service charge [c/kWh]</t>
  </si>
  <si>
    <t>&gt; 100 KVA/kW &amp; ≤ 500 kVA/kW</t>
  </si>
  <si>
    <t>&gt; 100 kVA/ kW &amp; ≤ 500 kVA/ kW</t>
  </si>
  <si>
    <t>&gt; 500 kVA/ kW &amp; ≤ 1 MVA/MW</t>
  </si>
  <si>
    <t xml:space="preserve">≤ 100 KVA/ kW </t>
  </si>
  <si>
    <t>Key customers or Transmission connected</t>
  </si>
  <si>
    <r>
      <t>Urban</t>
    </r>
    <r>
      <rPr>
        <b/>
        <vertAlign val="subscript"/>
        <sz val="16"/>
        <rFont val="Arial"/>
        <family val="2"/>
      </rPr>
      <t>p</t>
    </r>
    <r>
      <rPr>
        <sz val="16"/>
        <rFont val="Arial"/>
        <family val="2"/>
      </rPr>
      <t xml:space="preserve">
loss factor</t>
    </r>
  </si>
  <si>
    <r>
      <t>Rural</t>
    </r>
    <r>
      <rPr>
        <b/>
        <vertAlign val="subscript"/>
        <sz val="16"/>
        <rFont val="Arial"/>
        <family val="2"/>
      </rPr>
      <t>p</t>
    </r>
    <r>
      <rPr>
        <sz val="16"/>
        <rFont val="Arial"/>
        <family val="2"/>
      </rPr>
      <t xml:space="preserve">
loss factor</t>
    </r>
  </si>
  <si>
    <t>Ancillary service charge
[c/kWh]</t>
  </si>
  <si>
    <t>GENERATOR TARIFF REFERENCE TABLE</t>
  </si>
  <si>
    <t>Applicability of tariff rates (key)</t>
  </si>
  <si>
    <t>Code</t>
  </si>
  <si>
    <t>Description</t>
  </si>
  <si>
    <t>Not applicable</t>
  </si>
  <si>
    <t>Applicable</t>
  </si>
  <si>
    <t>Rate is applicable</t>
  </si>
  <si>
    <t>Bill rate matrix (BRM) code</t>
  </si>
  <si>
    <r>
      <t>CC&amp;B reference code to BRM</t>
    </r>
    <r>
      <rPr>
        <b/>
        <sz val="8"/>
        <color theme="1" tint="0.249977111117893"/>
        <rFont val="Calibri"/>
        <family val="2"/>
      </rPr>
      <t xml:space="preserve"> 
(showing the first voltage code)</t>
    </r>
  </si>
  <si>
    <t>Tariff name</t>
  </si>
  <si>
    <t>Municipal / non-municipal</t>
  </si>
  <si>
    <r>
      <t>Applicability</t>
    </r>
    <r>
      <rPr>
        <b/>
        <i/>
        <sz val="11"/>
        <color theme="1" tint="0.249977111117893"/>
        <rFont val="Calibri"/>
        <family val="2"/>
      </rPr>
      <t xml:space="preserve"> 
</t>
    </r>
    <r>
      <rPr>
        <i/>
        <sz val="11"/>
        <color theme="1" tint="0.249977111117893"/>
        <rFont val="Calibri"/>
        <family val="2"/>
      </rPr>
      <t>(customers or transaction)</t>
    </r>
  </si>
  <si>
    <r>
      <t xml:space="preserve">Reference tariff 
</t>
    </r>
    <r>
      <rPr>
        <i/>
        <sz val="11"/>
        <color theme="1" tint="0.249977111117893"/>
        <rFont val="Calibri"/>
        <family val="2"/>
      </rPr>
      <t>(rates are the same)</t>
    </r>
  </si>
  <si>
    <t>AdminS</t>
  </si>
  <si>
    <t>AdminM</t>
  </si>
  <si>
    <t>AdminL</t>
  </si>
  <si>
    <t>AdminVL</t>
  </si>
  <si>
    <t>AdminK</t>
  </si>
  <si>
    <t>ServiceS</t>
  </si>
  <si>
    <t>ServiceM</t>
  </si>
  <si>
    <t>ServiceL</t>
  </si>
  <si>
    <t>ServiceVL</t>
  </si>
  <si>
    <t>ServiceK</t>
  </si>
  <si>
    <t>kWhHP</t>
  </si>
  <si>
    <t>kWhHS</t>
  </si>
  <si>
    <t>kWhHO</t>
  </si>
  <si>
    <t>kWhLP</t>
  </si>
  <si>
    <t>kWhLS</t>
  </si>
  <si>
    <t>kWhLO</t>
  </si>
  <si>
    <t>DxNDC Energy</t>
  </si>
  <si>
    <t>Reliability</t>
  </si>
  <si>
    <t>Service Energy</t>
  </si>
  <si>
    <t>kvarh</t>
  </si>
  <si>
    <t>Enviro Levy</t>
  </si>
  <si>
    <t>Tx NAC</t>
  </si>
  <si>
    <t>Dx NAC</t>
  </si>
  <si>
    <t>Dx NDC</t>
  </si>
  <si>
    <t>NAC POD</t>
  </si>
  <si>
    <t>EDC H</t>
  </si>
  <si>
    <t>EDC L</t>
  </si>
  <si>
    <t>Days</t>
  </si>
  <si>
    <t>kWhRBlock1</t>
  </si>
  <si>
    <t>kWhRBlock2</t>
  </si>
  <si>
    <t>kWhRBlock3</t>
  </si>
  <si>
    <t>kWhRBlock4</t>
  </si>
  <si>
    <t>SubRuralNetwork</t>
  </si>
  <si>
    <t>SubUrbLowVolt</t>
  </si>
  <si>
    <t>SubElecNetwork</t>
  </si>
  <si>
    <t>SubAfford</t>
  </si>
  <si>
    <t>NAC</t>
  </si>
  <si>
    <t>ERS</t>
  </si>
  <si>
    <t>Maint charge</t>
  </si>
  <si>
    <t>Energy charge
R/100W/mth</t>
  </si>
  <si>
    <t>Dx NAC for Generators</t>
  </si>
  <si>
    <t>Gen Tx Reliab</t>
  </si>
  <si>
    <t>Tx NAC for Generators</t>
  </si>
  <si>
    <t>Gen Dx Reliability</t>
  </si>
  <si>
    <t>GU01</t>
  </si>
  <si>
    <t>GU01N</t>
  </si>
  <si>
    <t>Eskom urban HV &amp; MV customers consuming and exporting energy</t>
  </si>
  <si>
    <r>
      <t>Megaflex,</t>
    </r>
    <r>
      <rPr>
        <sz val="10"/>
        <color rgb="FFFF0000"/>
        <rFont val="Calibri"/>
        <family val="2"/>
      </rPr>
      <t xml:space="preserve"> WEPS excluding losses </t>
    </r>
    <r>
      <rPr>
        <sz val="10"/>
        <color indexed="18"/>
        <rFont val="Calibri"/>
        <family val="2"/>
      </rPr>
      <t xml:space="preserve">and </t>
    </r>
    <r>
      <rPr>
        <sz val="10"/>
        <color rgb="FFFF0000"/>
        <rFont val="Calibri"/>
        <family val="2"/>
      </rPr>
      <t>Gen-TUOS and Gen-DUOS urban</t>
    </r>
  </si>
  <si>
    <t>GR01</t>
  </si>
  <si>
    <t>GR01N</t>
  </si>
  <si>
    <r>
      <t xml:space="preserve">Eskom rural </t>
    </r>
    <r>
      <rPr>
        <strike/>
        <sz val="10"/>
        <color rgb="FFFF0000"/>
        <rFont val="Calibri"/>
        <family val="2"/>
      </rPr>
      <t>HV &amp;</t>
    </r>
    <r>
      <rPr>
        <sz val="10"/>
        <color indexed="18"/>
        <rFont val="Calibri"/>
        <family val="2"/>
      </rPr>
      <t xml:space="preserve"> MV customers consuming and exporting energy</t>
    </r>
  </si>
  <si>
    <r>
      <t xml:space="preserve">Ruraflex </t>
    </r>
    <r>
      <rPr>
        <sz val="10"/>
        <color rgb="FFFF0000"/>
        <rFont val="Calibri"/>
        <family val="2"/>
      </rPr>
      <t>and Gen DUOS rural</t>
    </r>
  </si>
  <si>
    <t>NLWheelAdj04</t>
  </si>
  <si>
    <t>NLWheelAdj04N</t>
  </si>
  <si>
    <t>Gen-wheeling</t>
  </si>
  <si>
    <t>Customers receiving energy from a non-Eskom generator located at a  different area from customer's plant</t>
  </si>
  <si>
    <r>
      <t xml:space="preserve">WEPS </t>
    </r>
    <r>
      <rPr>
        <sz val="10"/>
        <color rgb="FFFF0000"/>
        <rFont val="Calibri"/>
        <family val="2"/>
      </rPr>
      <t>non-Munic</t>
    </r>
  </si>
  <si>
    <t>NLPurchAdj04</t>
  </si>
  <si>
    <t>NLPurchAdj04N</t>
  </si>
  <si>
    <t>Generator selling energy to Eskom but energy does not come into Eskom's network but used by customer on site</t>
  </si>
  <si>
    <t>NLWheelAdjR04</t>
  </si>
  <si>
    <t>Gen-wheeling rural</t>
  </si>
  <si>
    <t>NLPurchAdjR04</t>
  </si>
  <si>
    <t>Gen-purchase rural</t>
  </si>
  <si>
    <t>NLWheelAdj04Y</t>
  </si>
  <si>
    <t>Customers receiving energy from a non-Eskom generator located at a  different area from customer's plant thorough Municipality network</t>
  </si>
  <si>
    <t>WEPS munic</t>
  </si>
  <si>
    <t>NLPurchAdj04Y</t>
  </si>
  <si>
    <t>Generator in Munic area selling energy to Eskom but energy does not come into Eskom's network but used by Municipality</t>
  </si>
  <si>
    <t>NLUrbOffset01</t>
  </si>
  <si>
    <t>NLUrbOffset01N</t>
  </si>
  <si>
    <t>Gen-offset urban</t>
  </si>
  <si>
    <t>Customer with own generator on site, but at times exports energy to Eskom network</t>
  </si>
  <si>
    <t>NLRurOffset01</t>
  </si>
  <si>
    <t>NLRurOffset01N</t>
  </si>
  <si>
    <t>Gen-offset rural</t>
  </si>
  <si>
    <t>NEGenDUoSU01</t>
  </si>
  <si>
    <r>
      <t xml:space="preserve">Non-Eskom urban generators  </t>
    </r>
    <r>
      <rPr>
        <sz val="10"/>
        <color rgb="FFFF0000"/>
        <rFont val="Calibri"/>
        <family val="2"/>
      </rPr>
      <t xml:space="preserve">for </t>
    </r>
    <r>
      <rPr>
        <sz val="10"/>
        <color indexed="18"/>
        <rFont val="Calibri"/>
        <family val="2"/>
      </rPr>
      <t>distribution use of system charges</t>
    </r>
  </si>
  <si>
    <r>
      <t>WEPS</t>
    </r>
    <r>
      <rPr>
        <sz val="10"/>
        <color rgb="FFFF0000"/>
        <rFont val="Calibri"/>
        <family val="2"/>
      </rPr>
      <t>, UOS urban for Dx</t>
    </r>
  </si>
  <si>
    <t>NEGenDUoSR01</t>
  </si>
  <si>
    <r>
      <t xml:space="preserve">Non-Eskom rural generators </t>
    </r>
    <r>
      <rPr>
        <sz val="10"/>
        <color rgb="FFFF0000"/>
        <rFont val="Calibri"/>
        <family val="2"/>
      </rPr>
      <t>for</t>
    </r>
    <r>
      <rPr>
        <sz val="10"/>
        <color indexed="18"/>
        <rFont val="Calibri"/>
        <family val="2"/>
      </rPr>
      <t xml:space="preserve"> distribution use of system charges</t>
    </r>
  </si>
  <si>
    <r>
      <t>WEPS</t>
    </r>
    <r>
      <rPr>
        <sz val="10"/>
        <color rgb="FFFF0000"/>
        <rFont val="Calibri"/>
        <family val="2"/>
      </rPr>
      <t>, UOS rural for Dx</t>
    </r>
  </si>
  <si>
    <t>GenTUoSCape4</t>
  </si>
  <si>
    <t>Gen-TUOS</t>
  </si>
  <si>
    <r>
      <t xml:space="preserve">Cape, </t>
    </r>
    <r>
      <rPr>
        <sz val="10"/>
        <color rgb="FFFF0000"/>
        <rFont val="Calibri"/>
        <family val="2"/>
      </rPr>
      <t>Non-Eskom  generators  for Transmission use of system charges</t>
    </r>
  </si>
  <si>
    <r>
      <t>WEPS</t>
    </r>
    <r>
      <rPr>
        <sz val="10"/>
        <color rgb="FFFF0000"/>
        <rFont val="Calibri"/>
        <family val="2"/>
      </rPr>
      <t xml:space="preserve">, TUOS </t>
    </r>
  </si>
  <si>
    <t>GenTUoSKaroo4</t>
  </si>
  <si>
    <r>
      <t>Karoo</t>
    </r>
    <r>
      <rPr>
        <sz val="10"/>
        <color rgb="FFFF0000"/>
        <rFont val="Calibri"/>
        <family val="2"/>
      </rPr>
      <t>, Non-Eskom  generators  for Transmission use of system charges</t>
    </r>
  </si>
  <si>
    <t>GenTUoSKwazulu-Natal4</t>
  </si>
  <si>
    <r>
      <t>Kwazulu-Natal</t>
    </r>
    <r>
      <rPr>
        <sz val="10"/>
        <color rgb="FFFF0000"/>
        <rFont val="Calibri"/>
        <family val="2"/>
      </rPr>
      <t>, Non-Eskom  generators  for Transmission use of system charges</t>
    </r>
  </si>
  <si>
    <t>GenTUoSVaal4</t>
  </si>
  <si>
    <r>
      <t>Vaal</t>
    </r>
    <r>
      <rPr>
        <sz val="10"/>
        <color rgb="FFFF0000"/>
        <rFont val="Calibri"/>
        <family val="2"/>
      </rPr>
      <t>, Non-Eskom  generators  for Transmission use of system charges</t>
    </r>
  </si>
  <si>
    <t>GenTUoSWaterburg4</t>
  </si>
  <si>
    <r>
      <t>Waterburg</t>
    </r>
    <r>
      <rPr>
        <sz val="10"/>
        <color rgb="FFFF0000"/>
        <rFont val="Calibri"/>
        <family val="2"/>
      </rPr>
      <t>, Non-Eskom  generators  for Transmission use of system charges</t>
    </r>
  </si>
  <si>
    <t>GenTUoSMpumalanga4</t>
  </si>
  <si>
    <r>
      <t>Mpumalanga</t>
    </r>
    <r>
      <rPr>
        <sz val="10"/>
        <color rgb="FFFF0000"/>
        <rFont val="Calibri"/>
        <family val="2"/>
      </rPr>
      <t>, Non-Eskom  generators  for Transmission use of system charges</t>
    </r>
  </si>
  <si>
    <t>TUOS  &gt; 132kV04</t>
  </si>
  <si>
    <t>TUOS  &gt; 132kV</t>
  </si>
  <si>
    <t>Eskom loads at &gt;132kV  transmission use of system charges</t>
  </si>
  <si>
    <t>Tariff rate</t>
  </si>
  <si>
    <t>Source</t>
  </si>
  <si>
    <t>Gen-wheeling non Munic urban</t>
  </si>
  <si>
    <t xml:space="preserve">Energy:                         </t>
  </si>
  <si>
    <t xml:space="preserve">Affordability subsidy:     </t>
  </si>
  <si>
    <t xml:space="preserve">Admin charge:               </t>
  </si>
  <si>
    <t xml:space="preserve">Other components:        </t>
  </si>
  <si>
    <t>Gen-wheeling non Munic rural</t>
  </si>
  <si>
    <t xml:space="preserve">WEPS energy rate excluding losses </t>
  </si>
  <si>
    <t>same as WEPS</t>
  </si>
  <si>
    <t>not applicable</t>
  </si>
  <si>
    <t>same as Ruraflex</t>
  </si>
  <si>
    <t>Gen-wheeling Munic urban</t>
  </si>
  <si>
    <t>Gen-wheeling Munic rural</t>
  </si>
  <si>
    <t>same as WEPS (local)</t>
  </si>
  <si>
    <t>WEPS energy rate including losses (per Tx and voltage zone)</t>
  </si>
  <si>
    <t>Gen-purchase- urban</t>
  </si>
  <si>
    <t>Gen-purchase-rural</t>
  </si>
  <si>
    <t>Gen-purchase Munic urban</t>
  </si>
  <si>
    <t>Gen-purchase Munic rural</t>
  </si>
  <si>
    <t>WEPS energy rate excluding losses (Local)</t>
  </si>
  <si>
    <t>WEPS energy rate excluding losses(Local)</t>
  </si>
  <si>
    <t>same as WEPS (Local)</t>
  </si>
  <si>
    <t>Ruraflex energy rate  (per Tx and voltage zone)</t>
  </si>
  <si>
    <t xml:space="preserve">WEPS energy rate excluding losses(Local) </t>
  </si>
  <si>
    <t>same as Ruraflex (Local)</t>
  </si>
  <si>
    <t>Excess Network capacity charge[R/kW/m]</t>
  </si>
  <si>
    <t>Excess MEC- Transmission connected generators</t>
  </si>
  <si>
    <t>Excess MEC- Distribution connected Generators</t>
  </si>
  <si>
    <t>Generator reconciliations</t>
  </si>
  <si>
    <t>Network demand charge 
[R/kVA/m]</t>
  </si>
  <si>
    <t>Energy demand charge [R/kVA/m]</t>
  </si>
  <si>
    <t>Active energy charge [c/kWh]</t>
  </si>
  <si>
    <t>Transmission network charges [R/kVA/m]</t>
  </si>
  <si>
    <t>Electrification and rural network subsidy charge  [c/kWh]</t>
  </si>
  <si>
    <t>Active energy charge excluding losses and enviromental levy   [c/kWh]</t>
  </si>
  <si>
    <t>Active energy charge excluding losses   [c/kWh]</t>
  </si>
  <si>
    <t>Reactive energy charge  [c/kVArh]</t>
  </si>
  <si>
    <t>Network charge
[R/kW]</t>
  </si>
  <si>
    <t>Distribution network charges for loads</t>
  </si>
  <si>
    <t>Urban low voltage subsidy charge [R/kVA/m]</t>
  </si>
  <si>
    <t>Applicable to loads</t>
  </si>
  <si>
    <t>Reactive energy charge  [c/kVArh] (loads)</t>
  </si>
  <si>
    <t>Ancillary service charge for loads and generators</t>
  </si>
  <si>
    <t xml:space="preserve">Transmission network charges for generators </t>
  </si>
  <si>
    <t>Active energy charge for loads [c/kWh]</t>
  </si>
  <si>
    <t>Distribution network charges for generators*</t>
  </si>
  <si>
    <t>Losses charge for generators</t>
  </si>
  <si>
    <t>Transmission = (Energy produced x WEPS rate excluding losses) x (Transmission loss factor-1/Transmission loss factor) in each TOU period</t>
  </si>
  <si>
    <t>Distribution = - ((Energy produced x WEPS rate excluding losses) x (Distribution loss factor x Transmission loss factor-1)) in each TOU period</t>
  </si>
  <si>
    <t>* The Distribution network charge will be rebated by the Losses charge, but not beyond extintion</t>
  </si>
  <si>
    <t>Energy charge [c/kWh]</t>
  </si>
  <si>
    <t>Network demand charge 
 [c/kWh]</t>
  </si>
  <si>
    <t>Service and administration charge  
[R/POD/day]</t>
  </si>
  <si>
    <t>Ancillary service charge 
[c/kWh]</t>
  </si>
  <si>
    <t>Public Lighting - Urban Fixed</t>
  </si>
  <si>
    <t>Energy charge [R/100W/month]</t>
  </si>
  <si>
    <t>Fixed charge [R/POD/day]</t>
  </si>
  <si>
    <t xml:space="preserve">Homepower Bulk  
</t>
  </si>
  <si>
    <t>Energy charge
[c/kWh]</t>
  </si>
  <si>
    <t>Energy demand charges [R/kVA/m]</t>
  </si>
  <si>
    <t>Service charge  
[R/account/day]</t>
  </si>
  <si>
    <t>Administration charge  [R/POD/day]</t>
  </si>
  <si>
    <t>Network demand charge [c/kWh]  in all time-of-use periods</t>
  </si>
  <si>
    <t>Service charge  [R/account/day]</t>
  </si>
  <si>
    <t xml:space="preserve">Network demand charge [c/kWh] for loads  in all time-of-use periods
</t>
  </si>
  <si>
    <t>Network demand charge [c/kWh]</t>
  </si>
  <si>
    <t>Service charge  
[R/POD/day]</t>
  </si>
  <si>
    <t>Landrate Dx*</t>
  </si>
  <si>
    <t>Service charge  [R/POD/day]</t>
  </si>
  <si>
    <t>Urban</t>
  </si>
  <si>
    <t>Ave c/kWh</t>
  </si>
  <si>
    <t>Column Labels</t>
  </si>
  <si>
    <t>Row Labels</t>
  </si>
  <si>
    <t>Grand Total</t>
  </si>
  <si>
    <t>Rural pivot(excluding landrate)</t>
  </si>
  <si>
    <t>Landrate</t>
  </si>
  <si>
    <t>Landlight 20A</t>
  </si>
  <si>
    <t>Distribution connected generators</t>
  </si>
  <si>
    <t>Transmission connected generators</t>
  </si>
  <si>
    <t>Formula</t>
  </si>
  <si>
    <t>Transmission loss factors for Distribution connected</t>
  </si>
  <si>
    <t>Generator loss factor</t>
  </si>
  <si>
    <t>Landlight 60A</t>
  </si>
  <si>
    <t>Excess NCC charges</t>
  </si>
  <si>
    <t>TUoS network charge for Transmission connected loads</t>
  </si>
  <si>
    <t>TUoS ancillary service charge for Transmission connected loads and generators</t>
  </si>
  <si>
    <r>
      <t>DUoS ancillary service charge Rural</t>
    </r>
    <r>
      <rPr>
        <b/>
        <vertAlign val="subscript"/>
        <sz val="16"/>
        <rFont val="Arial"/>
        <family val="2"/>
      </rPr>
      <t>p</t>
    </r>
  </si>
  <si>
    <t>DUoS network charges for generators</t>
  </si>
  <si>
    <t>DUoS electrification and rural network subsidy charge [c/kWh]</t>
  </si>
  <si>
    <t>Electrification and rural network subsidy charge [c/kWh]</t>
  </si>
  <si>
    <r>
      <t>DUoS service and administration charges (rural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>)</t>
    </r>
  </si>
  <si>
    <r>
      <t>DUoS service and administration charges (urban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)</t>
    </r>
  </si>
  <si>
    <r>
      <t>DUoS network charges rural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loads</t>
    </r>
  </si>
  <si>
    <r>
      <t>DUoS network charges for urban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loads</t>
    </r>
  </si>
  <si>
    <t xml:space="preserve">Public Lighting - Urban Fixed </t>
  </si>
  <si>
    <t>Megaflex Gen</t>
  </si>
  <si>
    <t>Ruraflex Gen</t>
  </si>
  <si>
    <t>Gen-offset tariff</t>
  </si>
  <si>
    <t>Gen-wheeling tariff</t>
  </si>
  <si>
    <t>Gen-purchase tariff</t>
  </si>
  <si>
    <t>Distance from Johannesburg</t>
  </si>
  <si>
    <r>
      <t xml:space="preserve">Urban - Excess NCC
</t>
    </r>
    <r>
      <rPr>
        <b/>
        <i/>
        <sz val="20"/>
        <color theme="1"/>
        <rFont val="Arial"/>
        <family val="2"/>
      </rPr>
      <t>Nightsave Urban Small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</si>
  <si>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Nightsave Rural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</si>
  <si>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Ruraflex/Ruraflex Gen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</si>
  <si>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Megaflex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</si>
  <si>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Nightsave Urban Large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</si>
  <si>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Miniflex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</si>
  <si>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Nightsave Urban Small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</si>
  <si>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Nightsave Rural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</si>
  <si>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Ruraflex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</si>
  <si>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>DUoS ancillary service charge Urban</t>
    </r>
    <r>
      <rPr>
        <b/>
        <vertAlign val="subscript"/>
        <sz val="16"/>
        <rFont val="Arial"/>
        <family val="2"/>
      </rPr>
      <t>p</t>
    </r>
  </si>
  <si>
    <r>
      <t xml:space="preserve">High demand season 
</t>
    </r>
    <r>
      <rPr>
        <sz val="18"/>
        <rFont val="Arial"/>
        <family val="2"/>
      </rPr>
      <t>[Jun - Aug]</t>
    </r>
  </si>
  <si>
    <r>
      <t xml:space="preserve">Low demand season 
</t>
    </r>
    <r>
      <rPr>
        <sz val="18"/>
        <rFont val="Arial"/>
        <family val="2"/>
      </rPr>
      <t>[Sep - May]</t>
    </r>
  </si>
  <si>
    <r>
      <t>Urban low voltage subsidy charge</t>
    </r>
    <r>
      <rPr>
        <sz val="18"/>
        <rFont val="Arial"/>
        <family val="2"/>
      </rPr>
      <t xml:space="preserve"> </t>
    </r>
    <r>
      <rPr>
        <b/>
        <sz val="18"/>
        <rFont val="Arial"/>
        <family val="2"/>
      </rPr>
      <t>[R/kVA/m]</t>
    </r>
  </si>
  <si>
    <r>
      <t>Service charge</t>
    </r>
    <r>
      <rPr>
        <sz val="18"/>
        <rFont val="Arial Narrow"/>
        <family val="2"/>
      </rPr>
      <t xml:space="preserve">  </t>
    </r>
    <r>
      <rPr>
        <b/>
        <sz val="18"/>
        <rFont val="Arial"/>
        <family val="2"/>
      </rPr>
      <t>[R/account/day]</t>
    </r>
  </si>
  <si>
    <r>
      <t>Administration charge</t>
    </r>
    <r>
      <rPr>
        <sz val="18"/>
        <rFont val="Arial"/>
        <family val="2"/>
      </rPr>
      <t xml:space="preserve">  </t>
    </r>
    <r>
      <rPr>
        <b/>
        <sz val="18"/>
        <rFont val="Arial"/>
        <family val="2"/>
      </rPr>
      <t>[R/POD/day]</t>
    </r>
  </si>
  <si>
    <r>
      <t>Affordability subsidy charge</t>
    </r>
    <r>
      <rPr>
        <sz val="18"/>
        <rFont val="Arial"/>
        <family val="2"/>
      </rPr>
      <t xml:space="preserve"> </t>
    </r>
    <r>
      <rPr>
        <b/>
        <sz val="18"/>
        <rFont val="Arial"/>
        <family val="2"/>
      </rPr>
      <t xml:space="preserve">[c/kWh] </t>
    </r>
    <r>
      <rPr>
        <sz val="18"/>
        <rFont val="Arial"/>
        <family val="2"/>
      </rPr>
      <t xml:space="preserve">
Only payable by non-local authority tariffs</t>
    </r>
  </si>
  <si>
    <r>
      <t xml:space="preserve">Nightsave Urban </t>
    </r>
    <r>
      <rPr>
        <b/>
        <i/>
        <sz val="36"/>
        <color rgb="FF000000"/>
        <rFont val="Arial"/>
        <family val="2"/>
      </rPr>
      <t>Large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1F4E79"/>
        <rFont val="Arial"/>
        <family val="2"/>
      </rPr>
      <t>– Non-local Authority</t>
    </r>
  </si>
  <si>
    <r>
      <t xml:space="preserve">Nightsave Urban </t>
    </r>
    <r>
      <rPr>
        <b/>
        <i/>
        <sz val="36"/>
        <color rgb="FF000000"/>
        <rFont val="Arial"/>
        <family val="2"/>
      </rPr>
      <t>Large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1F4E79"/>
        <rFont val="Arial"/>
        <family val="2"/>
      </rPr>
      <t>– Local Authority</t>
    </r>
  </si>
  <si>
    <r>
      <t xml:space="preserve">Electrification and rural network subsidy charge </t>
    </r>
    <r>
      <rPr>
        <sz val="18"/>
        <rFont val="Arial Narrow"/>
        <family val="2"/>
      </rPr>
      <t xml:space="preserve"> </t>
    </r>
    <r>
      <rPr>
        <b/>
        <sz val="18"/>
        <rFont val="Arial"/>
        <family val="2"/>
      </rPr>
      <t>[c/kWh]</t>
    </r>
  </si>
  <si>
    <r>
      <t xml:space="preserve">Nightsave Urban </t>
    </r>
    <r>
      <rPr>
        <b/>
        <i/>
        <sz val="36"/>
        <color rgb="FF000000"/>
        <rFont val="Arial"/>
        <family val="2"/>
      </rPr>
      <t>Small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1F4E79"/>
        <rFont val="Arial"/>
        <family val="2"/>
      </rPr>
      <t>– Non-local Authority</t>
    </r>
  </si>
  <si>
    <r>
      <t xml:space="preserve">Megaflex </t>
    </r>
    <r>
      <rPr>
        <b/>
        <sz val="36"/>
        <color rgb="FF1F4E79"/>
        <rFont val="Arial"/>
        <family val="2"/>
      </rPr>
      <t>– Non-local Authority</t>
    </r>
  </si>
  <si>
    <r>
      <t xml:space="preserve">High demand season </t>
    </r>
    <r>
      <rPr>
        <sz val="18"/>
        <rFont val="Arial"/>
        <family val="2"/>
      </rPr>
      <t>[Jun - Aug]</t>
    </r>
  </si>
  <si>
    <r>
      <t xml:space="preserve">Low demand season </t>
    </r>
    <r>
      <rPr>
        <sz val="18"/>
        <rFont val="Arial"/>
        <family val="2"/>
      </rPr>
      <t>[Sep - May]</t>
    </r>
  </si>
  <si>
    <r>
      <t>Service charge</t>
    </r>
    <r>
      <rPr>
        <sz val="18"/>
        <rFont val="Arial"/>
        <family val="2"/>
      </rPr>
      <t xml:space="preserve">  </t>
    </r>
    <r>
      <rPr>
        <b/>
        <sz val="18"/>
        <rFont val="Arial"/>
        <family val="2"/>
      </rPr>
      <t>[R/account/day]</t>
    </r>
  </si>
  <si>
    <r>
      <t xml:space="preserve">Reactive energy charge  </t>
    </r>
    <r>
      <rPr>
        <sz val="18"/>
        <rFont val="Arial"/>
        <family val="2"/>
      </rPr>
      <t>[c/kVArh]</t>
    </r>
  </si>
  <si>
    <r>
      <t xml:space="preserve">Network demand charge [c/kWh]        
     </t>
    </r>
    <r>
      <rPr>
        <sz val="18"/>
        <rFont val="Arial"/>
        <family val="2"/>
      </rPr>
      <t>[Peak &amp; Standard]</t>
    </r>
  </si>
  <si>
    <r>
      <rPr>
        <b/>
        <sz val="34"/>
        <rFont val="Arial"/>
        <family val="2"/>
      </rPr>
      <t>Businessrate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</si>
  <si>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rPr>
        <b/>
        <sz val="34"/>
        <rFont val="Arial"/>
        <family val="2"/>
      </rPr>
      <t>Businessrate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Local Authority</t>
    </r>
  </si>
  <si>
    <r>
      <rPr>
        <b/>
        <sz val="34"/>
        <rFont val="Arial"/>
        <family val="2"/>
      </rPr>
      <t>Public Lighting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</si>
  <si>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rPr>
        <b/>
        <sz val="34"/>
        <rFont val="Arial"/>
        <family val="2"/>
      </rPr>
      <t>Homepower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</si>
  <si>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t xml:space="preserve">Energy charge
</t>
    </r>
    <r>
      <rPr>
        <sz val="18"/>
        <rFont val="Arial"/>
        <family val="2"/>
      </rPr>
      <t>[c/kWh]</t>
    </r>
  </si>
  <si>
    <r>
      <t xml:space="preserve">Energy charge  
</t>
    </r>
    <r>
      <rPr>
        <sz val="18"/>
        <rFont val="Arial"/>
        <family val="2"/>
      </rPr>
      <t>[c/kWh]</t>
    </r>
  </si>
  <si>
    <r>
      <rPr>
        <b/>
        <sz val="34"/>
        <rFont val="Arial"/>
        <family val="2"/>
      </rPr>
      <t>Homepower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Local Authority</t>
    </r>
  </si>
  <si>
    <r>
      <rPr>
        <b/>
        <sz val="34"/>
        <rFont val="Arial"/>
        <family val="2"/>
      </rPr>
      <t>Homelight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</si>
  <si>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t xml:space="preserve">Block 1  </t>
    </r>
    <r>
      <rPr>
        <sz val="18"/>
        <rFont val="Arial"/>
        <family val="2"/>
      </rPr>
      <t xml:space="preserve"> [&gt; 0 - 600 kWh]</t>
    </r>
  </si>
  <si>
    <r>
      <t xml:space="preserve">Block 2  </t>
    </r>
    <r>
      <rPr>
        <sz val="18"/>
        <rFont val="Arial"/>
        <family val="2"/>
      </rPr>
      <t xml:space="preserve"> [&gt;600 kWh]</t>
    </r>
  </si>
  <si>
    <r>
      <t xml:space="preserve">Block 1  </t>
    </r>
    <r>
      <rPr>
        <sz val="18"/>
        <rFont val="Arial"/>
        <family val="2"/>
      </rPr>
      <t xml:space="preserve"> [&gt; 0 - 350 kWh]</t>
    </r>
  </si>
  <si>
    <r>
      <t xml:space="preserve">Block 2  </t>
    </r>
    <r>
      <rPr>
        <sz val="18"/>
        <rFont val="Arial"/>
        <family val="2"/>
      </rPr>
      <t xml:space="preserve"> [&gt;350 kWh]</t>
    </r>
  </si>
  <si>
    <r>
      <t xml:space="preserve">Ruraflex - </t>
    </r>
    <r>
      <rPr>
        <b/>
        <sz val="36"/>
        <color theme="4" tint="-0.249977111117893"/>
        <rFont val="Arial"/>
        <family val="2"/>
      </rPr>
      <t>Local Authority</t>
    </r>
  </si>
  <si>
    <r>
      <t xml:space="preserve">Active energy charge </t>
    </r>
    <r>
      <rPr>
        <sz val="18"/>
        <rFont val="Arial Narrow"/>
        <family val="2"/>
      </rPr>
      <t>[c/kWh]</t>
    </r>
  </si>
  <si>
    <r>
      <t xml:space="preserve">High demand season </t>
    </r>
    <r>
      <rPr>
        <sz val="18"/>
        <rFont val="Arial Narrow"/>
        <family val="2"/>
      </rPr>
      <t>[Jun - Aug]</t>
    </r>
  </si>
  <si>
    <r>
      <t xml:space="preserve">Low demand season </t>
    </r>
    <r>
      <rPr>
        <sz val="18"/>
        <rFont val="Arial Narrow"/>
        <family val="2"/>
      </rPr>
      <t>[Sep - May]</t>
    </r>
  </si>
  <si>
    <r>
      <t xml:space="preserve">Ruraflex Gen - </t>
    </r>
    <r>
      <rPr>
        <b/>
        <sz val="36"/>
        <color theme="4" tint="-0.249977111117893"/>
        <rFont val="Arial"/>
        <family val="2"/>
      </rPr>
      <t>Non-Local Authority</t>
    </r>
  </si>
  <si>
    <r>
      <rPr>
        <b/>
        <sz val="34"/>
        <rFont val="Arial"/>
        <family val="2"/>
      </rPr>
      <t>Landrate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</si>
  <si>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rPr>
        <b/>
        <sz val="34"/>
        <rFont val="Arial"/>
        <family val="2"/>
      </rPr>
      <t xml:space="preserve">Landrate - </t>
    </r>
    <r>
      <rPr>
        <b/>
        <sz val="34"/>
        <color theme="4" tint="-0.249977111117893"/>
        <rFont val="Arial"/>
        <family val="2"/>
      </rPr>
      <t>Local Authority</t>
    </r>
  </si>
  <si>
    <r>
      <t xml:space="preserve">Excess network capacity charges (NCC)   - </t>
    </r>
    <r>
      <rPr>
        <b/>
        <sz val="36"/>
        <color theme="4" tint="-0.249977111117893"/>
        <rFont val="Arial"/>
        <family val="2"/>
      </rPr>
      <t>Non-Local Authority</t>
    </r>
  </si>
  <si>
    <r>
      <t>Excess NCC</t>
    </r>
    <r>
      <rPr>
        <sz val="18"/>
        <rFont val="Arial"/>
        <family val="2"/>
      </rPr>
      <t>[R/kVA/m]</t>
    </r>
  </si>
  <si>
    <r>
      <t>Low demand season</t>
    </r>
    <r>
      <rPr>
        <sz val="18"/>
        <rFont val="Arial"/>
        <family val="2"/>
      </rPr>
      <t xml:space="preserve"> [Sep - May]</t>
    </r>
  </si>
  <si>
    <r>
      <t xml:space="preserve">Active energy charge excluding losses  </t>
    </r>
    <r>
      <rPr>
        <sz val="18"/>
        <color theme="1"/>
        <rFont val="Arial"/>
        <family val="2"/>
      </rPr>
      <t xml:space="preserve"> </t>
    </r>
    <r>
      <rPr>
        <b/>
        <sz val="18"/>
        <color theme="1"/>
        <rFont val="Arial"/>
        <family val="2"/>
      </rPr>
      <t>[c/kWh]</t>
    </r>
  </si>
  <si>
    <r>
      <t xml:space="preserve">WEPS  </t>
    </r>
    <r>
      <rPr>
        <b/>
        <sz val="36"/>
        <color rgb="FF1F4E79"/>
        <rFont val="Arial"/>
        <family val="2"/>
      </rPr>
      <t>– Non-local Authority</t>
    </r>
  </si>
  <si>
    <r>
      <t xml:space="preserve">Reactive energy charge  </t>
    </r>
    <r>
      <rPr>
        <sz val="18"/>
        <rFont val="Arial Narrow"/>
        <family val="2"/>
      </rPr>
      <t>[c/kVArh]</t>
    </r>
  </si>
  <si>
    <r>
      <t xml:space="preserve">Active energy charge excluding losses and enviromental levy  </t>
    </r>
    <r>
      <rPr>
        <sz val="18"/>
        <color theme="0"/>
        <rFont val="Arial Narrow"/>
        <family val="2"/>
      </rPr>
      <t xml:space="preserve"> </t>
    </r>
    <r>
      <rPr>
        <b/>
        <sz val="18"/>
        <color theme="1" tint="0.249977111117893"/>
        <rFont val="Arial"/>
        <family val="2"/>
      </rPr>
      <t>[c/kWh]</t>
    </r>
  </si>
  <si>
    <r>
      <t xml:space="preserve">WEPS  </t>
    </r>
    <r>
      <rPr>
        <b/>
        <sz val="36"/>
        <color rgb="FF1F4E79"/>
        <rFont val="Arial"/>
        <family val="2"/>
      </rPr>
      <t>– Local Authority</t>
    </r>
  </si>
  <si>
    <r>
      <t xml:space="preserve">Nightsave Urban </t>
    </r>
    <r>
      <rPr>
        <b/>
        <i/>
        <sz val="36"/>
        <color rgb="FF000000"/>
        <rFont val="Arial"/>
        <family val="2"/>
      </rPr>
      <t>Small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1F4E79"/>
        <rFont val="Arial"/>
        <family val="2"/>
      </rPr>
      <t>– Local Authority</t>
    </r>
  </si>
  <si>
    <r>
      <t xml:space="preserve">Megaflex </t>
    </r>
    <r>
      <rPr>
        <b/>
        <sz val="36"/>
        <color rgb="FF1F4E79"/>
        <rFont val="Arial"/>
        <family val="2"/>
      </rPr>
      <t>– Local Authority</t>
    </r>
  </si>
  <si>
    <r>
      <t xml:space="preserve">Megaflex </t>
    </r>
    <r>
      <rPr>
        <b/>
        <sz val="36"/>
        <color rgb="FF1F4E79"/>
        <rFont val="Arial"/>
        <family val="2"/>
      </rPr>
      <t>Gen - Non-local authority</t>
    </r>
  </si>
  <si>
    <r>
      <t xml:space="preserve">Miniflex - </t>
    </r>
    <r>
      <rPr>
        <b/>
        <sz val="36"/>
        <color theme="4" tint="-0.249977111117893"/>
        <rFont val="Arial"/>
        <family val="2"/>
      </rPr>
      <t>Non-Local Authority</t>
    </r>
  </si>
  <si>
    <r>
      <t xml:space="preserve">Miniflex - </t>
    </r>
    <r>
      <rPr>
        <b/>
        <sz val="36"/>
        <color theme="4" tint="-0.249977111117893"/>
        <rFont val="Arial"/>
        <family val="2"/>
      </rPr>
      <t>L</t>
    </r>
    <r>
      <rPr>
        <b/>
        <sz val="36"/>
        <color rgb="FF1F4E79"/>
        <rFont val="Arial"/>
        <family val="2"/>
      </rPr>
      <t>ocal Authority</t>
    </r>
  </si>
  <si>
    <r>
      <rPr>
        <b/>
        <sz val="34"/>
        <rFont val="Arial"/>
        <family val="2"/>
      </rPr>
      <t>Public Lighting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Local Authority</t>
    </r>
  </si>
  <si>
    <r>
      <t>Nightsave Rural -</t>
    </r>
    <r>
      <rPr>
        <b/>
        <sz val="36"/>
        <color rgb="FF1F4E79"/>
        <rFont val="Arial"/>
        <family val="2"/>
      </rPr>
      <t xml:space="preserve"> Non-local Authority</t>
    </r>
  </si>
  <si>
    <r>
      <t>Nightsave Rural -</t>
    </r>
    <r>
      <rPr>
        <b/>
        <sz val="36"/>
        <color rgb="FF1F4E79"/>
        <rFont val="Arial"/>
        <family val="2"/>
      </rPr>
      <t xml:space="preserve"> Local Authority</t>
    </r>
  </si>
  <si>
    <r>
      <rPr>
        <b/>
        <sz val="28"/>
        <color theme="1"/>
        <rFont val="Arial"/>
        <family val="2"/>
      </rPr>
      <t xml:space="preserve"> TUoS</t>
    </r>
    <r>
      <rPr>
        <sz val="14"/>
        <color theme="1"/>
        <rFont val="Arial"/>
        <family val="2"/>
      </rPr>
      <t xml:space="preserve"> (Transmission use of system) charges</t>
    </r>
    <r>
      <rPr>
        <b/>
        <sz val="28"/>
        <color theme="1"/>
        <rFont val="Arial"/>
        <family val="2"/>
      </rPr>
      <t xml:space="preserve">
</t>
    </r>
    <r>
      <rPr>
        <b/>
        <sz val="18"/>
        <color theme="1"/>
        <rFont val="Arial"/>
        <family val="2"/>
      </rPr>
      <t>(&gt; 132 KV or direct Transmission connected) network charge for loads</t>
    </r>
  </si>
  <si>
    <r>
      <rPr>
        <b/>
        <sz val="28"/>
        <color theme="1"/>
        <rFont val="Arial"/>
        <family val="2"/>
      </rPr>
      <t xml:space="preserve">DUoS </t>
    </r>
    <r>
      <rPr>
        <sz val="14"/>
        <color theme="1"/>
        <rFont val="Arial"/>
        <family val="2"/>
      </rPr>
      <t>(Distribution use of system) charges</t>
    </r>
  </si>
  <si>
    <r>
      <t xml:space="preserve">Ruraflex - </t>
    </r>
    <r>
      <rPr>
        <b/>
        <sz val="36"/>
        <color theme="4" tint="-0.499984740745262"/>
        <rFont val="Arial"/>
        <family val="2"/>
      </rPr>
      <t>Non-local Authority</t>
    </r>
  </si>
  <si>
    <t>Non-local authority (NLA)</t>
  </si>
  <si>
    <t>Local Authority (Munic)</t>
  </si>
  <si>
    <r>
      <rPr>
        <b/>
        <sz val="34"/>
        <rFont val="Arial"/>
        <family val="2"/>
      </rPr>
      <t>Homeflex 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</si>
  <si>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t>Network capacity charge [R/POD/day]*</t>
  </si>
  <si>
    <t>Homeflex 1</t>
  </si>
  <si>
    <t>Homeflex 2</t>
  </si>
  <si>
    <t>Homeflex 3</t>
  </si>
  <si>
    <t>Homeflex 4</t>
  </si>
  <si>
    <t>Homeflex</t>
  </si>
  <si>
    <t>Nightsave Large Urban</t>
  </si>
  <si>
    <t>Nightsave Small Urban</t>
  </si>
  <si>
    <t xml:space="preserve">Energy: (credit)                     </t>
  </si>
  <si>
    <t xml:space="preserve">Affordability subsidy: (credit)     </t>
  </si>
  <si>
    <t xml:space="preserve">Energy: (credit)                          </t>
  </si>
  <si>
    <t xml:space="preserve">Energy (Local):  (credit)                        </t>
  </si>
  <si>
    <t xml:space="preserve">Energy (Local): (credit)                          </t>
  </si>
  <si>
    <t>same as Ruraflex (local)</t>
  </si>
  <si>
    <t xml:space="preserve">Energy: (credit)                        </t>
  </si>
  <si>
    <t>Ancilliary service charge (credit):</t>
  </si>
  <si>
    <t xml:space="preserve">Energy: (credit)        </t>
  </si>
  <si>
    <t xml:space="preserve">Ancilliary service charge (credit):   </t>
  </si>
  <si>
    <t>*R/day fixed charge inclusive of the following charges; energy, ancillary service, network demand, network capacity and service charge.</t>
  </si>
  <si>
    <t>Ancillary service charge for loads and generators [c/kWh]</t>
  </si>
  <si>
    <t>Affordability subsidy: (credit)</t>
  </si>
  <si>
    <t>*The network capacity charge is based on the Notified Maximum Demand (NMD).</t>
  </si>
  <si>
    <t xml:space="preserve">Megaflex, Miniflex, Nightsave Urban Large, Nightsave Urban Small, Transflex
</t>
  </si>
  <si>
    <t>Network demand charge, ancillary service charge and retail charge [c/kWh]</t>
  </si>
  <si>
    <t>Refer to Gen-offset tables for the credit rate for energy exported</t>
  </si>
  <si>
    <t>Excess network capacity charges</t>
  </si>
  <si>
    <t>Generation reconciliations</t>
  </si>
  <si>
    <r>
      <t xml:space="preserve">
</t>
    </r>
    <r>
      <rPr>
        <b/>
        <sz val="12"/>
        <color theme="0"/>
        <rFont val="Arial Black"/>
        <family val="2"/>
      </rPr>
      <t xml:space="preserve">2024/25 SCHEDULE OF STANDARD PRICES FOR ESKOM TARIFFS </t>
    </r>
    <r>
      <rPr>
        <b/>
        <sz val="12"/>
        <color theme="0"/>
        <rFont val="Arial"/>
        <family val="2"/>
      </rPr>
      <t xml:space="preserve">
</t>
    </r>
    <r>
      <rPr>
        <b/>
        <sz val="11"/>
        <color theme="0"/>
        <rFont val="Arial"/>
        <family val="2"/>
      </rPr>
      <t xml:space="preserve">1 April 2024 to 31 March 2025 for Non-Local Authority supplies, and
1 July 2024 to 30 June 2025 for Local Authority supplies. </t>
    </r>
  </si>
  <si>
    <t>This file contains the excel tables of the rates contained in the published Schedule of Standard Prices for Eskom tariffs.</t>
  </si>
  <si>
    <r>
      <t xml:space="preserve">Excess network capacity charges (NCC) - </t>
    </r>
    <r>
      <rPr>
        <b/>
        <sz val="36"/>
        <color theme="4" tint="-0.249977111117893"/>
        <rFont val="Arial"/>
        <family val="2"/>
      </rPr>
      <t>Local Authority</t>
    </r>
  </si>
  <si>
    <r>
      <t xml:space="preserve">Urban - Excess NCC
</t>
    </r>
    <r>
      <rPr>
        <b/>
        <i/>
        <sz val="20"/>
        <color theme="1"/>
        <rFont val="Arial"/>
        <family val="2"/>
      </rPr>
      <t>Megaflex/Megaflex Gen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[non-local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</si>
  <si>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Nightsave Urban Large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[non-local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</si>
  <si>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Miniflex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[non-local authorities]</t>
    </r>
  </si>
  <si>
    <t xml:space="preserve">Landrate </t>
  </si>
  <si>
    <t xml:space="preserve">Homepower </t>
  </si>
  <si>
    <t>Homelight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</si>
</sst>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&quot;R&quot;\ #,##0.00;[Red]&quot;R&quot;\ \-#,##0.00"/>
    <numFmt numFmtId="165" formatCode="_ * #,##0.00_ ;_ * \-#,##0.00_ ;_ * &quot;-&quot;??_ ;_ @_ "/>
    <numFmt numFmtId="166" formatCode="&quot;R&quot;#,##0.00_);[Red]\(&quot;R&quot;#,##0.00\)"/>
    <numFmt numFmtId="167" formatCode="_ * #,##0.00_ ;_ * \-#,##0.00_ ;_ * \-??_ ;_ @_ "/>
    <numFmt numFmtId="168" formatCode="_ * #,##0.0000_ ;_ * \-#,##0.0000_ ;_ * \-??_ ;_ @_ "/>
    <numFmt numFmtId="169" formatCode="_ * #,##0_ ;_ * \-#,##0_ ;_ * \-??_ ;_ @_ "/>
    <numFmt numFmtId="170" formatCode="&quot;R &quot;#,##0.00"/>
    <numFmt numFmtId="171" formatCode="&quot;R &quot;#,##0"/>
    <numFmt numFmtId="172" formatCode="0.000%"/>
    <numFmt numFmtId="173" formatCode="&quot;R &quot;#,##0.00;&quot;R -&quot;#,##0.00"/>
    <numFmt numFmtId="174" formatCode="#,##0.0000"/>
    <numFmt numFmtId="175" formatCode="&quot;R&quot;\ #,##0"/>
    <numFmt numFmtId="176" formatCode="&quot;R&quot;\ #,##0.00"/>
    <numFmt numFmtId="177" formatCode="#,##0.00_ ;\-#,##0.00\ "/>
    <numFmt numFmtId="178" formatCode="#,##0.00_ ;[Red]\-#,##0.00\ "/>
    <numFmt numFmtId="179" formatCode="_ &quot;R &quot;* #,##0.00_ ;_ &quot;R &quot;* \-#,##0.00_ ;_ &quot;R &quot;* \-??_ ;_ @_ "/>
    <numFmt numFmtId="180" formatCode="0.0000"/>
    <numFmt numFmtId="181" formatCode="#,##0.000_ ;[Red]\-#,##0.000\ "/>
    <numFmt numFmtId="182" formatCode="#,##0.0000_ ;[Red]\-#,##0.0000\ "/>
    <numFmt numFmtId="183" formatCode="#,##0.000"/>
  </numFmts>
  <fonts count="12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34"/>
      <color indexed="9"/>
      <name val="Arial"/>
      <family val="2"/>
    </font>
    <font>
      <sz val="10"/>
      <color indexed="22"/>
      <name val="Arial"/>
      <family val="2"/>
    </font>
    <font>
      <i/>
      <sz val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indexed="9"/>
      <name val="Arial"/>
      <family val="2"/>
    </font>
    <font>
      <sz val="10"/>
      <color indexed="53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0"/>
      <name val="Arial Narrow"/>
      <family val="2"/>
    </font>
    <font>
      <sz val="12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  <font>
      <b/>
      <sz val="11"/>
      <name val="Arial"/>
      <family val="2"/>
    </font>
    <font>
      <i/>
      <sz val="12"/>
      <name val="Arial"/>
      <family val="2"/>
    </font>
    <font>
      <i/>
      <sz val="12"/>
      <color indexed="63"/>
      <name val="Arial"/>
      <family val="2"/>
    </font>
    <font>
      <sz val="8"/>
      <name val="Arial"/>
      <family val="2"/>
    </font>
    <font>
      <b/>
      <i/>
      <sz val="11"/>
      <color indexed="20"/>
      <name val="Arial"/>
      <family val="2"/>
    </font>
    <font>
      <u/>
      <sz val="10"/>
      <color theme="10"/>
      <name val="Arial"/>
      <family val="2"/>
    </font>
    <font>
      <b/>
      <sz val="12"/>
      <color theme="0"/>
      <name val="Calibri"/>
      <family val="2"/>
      <scheme val="minor"/>
    </font>
    <font>
      <b/>
      <sz val="18"/>
      <color indexed="9"/>
      <name val="Arial"/>
      <family val="2"/>
    </font>
    <font>
      <i/>
      <sz val="10"/>
      <color rgb="FFFF0000"/>
      <name val="Arial"/>
      <family val="2"/>
    </font>
    <font>
      <i/>
      <sz val="12"/>
      <color rgb="FFFF0000"/>
      <name val="Arial"/>
      <family val="2"/>
    </font>
    <font>
      <b/>
      <sz val="22"/>
      <color indexed="9"/>
      <name val="Arial"/>
      <family val="2"/>
    </font>
    <font>
      <b/>
      <sz val="16"/>
      <name val="Arial"/>
      <family val="2"/>
    </font>
    <font>
      <u/>
      <sz val="8.5"/>
      <color indexed="12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sz val="10"/>
      <color theme="3"/>
      <name val="Calibri"/>
      <family val="2"/>
      <scheme val="minor"/>
    </font>
    <font>
      <sz val="10"/>
      <color theme="3"/>
      <name val="Arial"/>
      <family val="2"/>
    </font>
    <font>
      <b/>
      <sz val="12"/>
      <color theme="3"/>
      <name val="Calibri"/>
      <family val="2"/>
      <scheme val="minor"/>
    </font>
    <font>
      <b/>
      <sz val="24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i/>
      <u/>
      <sz val="10"/>
      <color theme="3"/>
      <name val="Calibri"/>
      <family val="2"/>
      <scheme val="minor"/>
    </font>
    <font>
      <u/>
      <sz val="11"/>
      <color theme="3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Arial Black"/>
      <family val="2"/>
    </font>
    <font>
      <sz val="10"/>
      <color theme="3"/>
      <name val="Wingdings 3"/>
      <family val="1"/>
      <charset val="2"/>
    </font>
    <font>
      <b/>
      <sz val="10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b/>
      <sz val="9"/>
      <color theme="3"/>
      <name val="Arial"/>
      <family val="2"/>
    </font>
    <font>
      <b/>
      <sz val="11"/>
      <color theme="0"/>
      <name val="Arial"/>
      <family val="2"/>
    </font>
    <font>
      <u/>
      <sz val="16"/>
      <color theme="10"/>
      <name val="Arial"/>
      <family val="2"/>
    </font>
    <font>
      <b/>
      <i/>
      <sz val="16"/>
      <name val="Arial"/>
      <family val="2"/>
    </font>
    <font>
      <sz val="16"/>
      <color indexed="10"/>
      <name val="Arial"/>
      <family val="2"/>
    </font>
    <font>
      <i/>
      <sz val="16"/>
      <color rgb="FFFF0000"/>
      <name val="Arial"/>
      <family val="2"/>
    </font>
    <font>
      <sz val="16"/>
      <color rgb="FF003366"/>
      <name val="Calibri"/>
      <family val="2"/>
    </font>
    <font>
      <sz val="16"/>
      <color indexed="53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vertAlign val="subscript"/>
      <sz val="16"/>
      <name val="Arial"/>
      <family val="2"/>
    </font>
    <font>
      <sz val="10"/>
      <color indexed="8"/>
      <name val="Arial"/>
      <family val="2"/>
    </font>
    <font>
      <b/>
      <sz val="18"/>
      <color indexed="18"/>
      <name val="Calibri"/>
      <family val="2"/>
    </font>
    <font>
      <b/>
      <sz val="10"/>
      <color indexed="18"/>
      <name val="Calibri"/>
      <family val="2"/>
    </font>
    <font>
      <sz val="10"/>
      <color indexed="18"/>
      <name val="Calibri"/>
      <family val="2"/>
    </font>
    <font>
      <b/>
      <sz val="1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1" tint="0.249977111117893"/>
      <name val="Calibri"/>
      <family val="2"/>
    </font>
    <font>
      <b/>
      <sz val="8"/>
      <color theme="1" tint="0.249977111117893"/>
      <name val="Calibri"/>
      <family val="2"/>
    </font>
    <font>
      <b/>
      <i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</font>
    <font>
      <b/>
      <sz val="11"/>
      <color rgb="FFFF0000"/>
      <name val="Calibri"/>
      <family val="2"/>
    </font>
    <font>
      <sz val="8"/>
      <color indexed="18"/>
      <name val="Calibri"/>
      <family val="2"/>
    </font>
    <font>
      <sz val="10"/>
      <color rgb="FFFF0000"/>
      <name val="Calibri"/>
      <family val="2"/>
    </font>
    <font>
      <strike/>
      <sz val="10"/>
      <color rgb="FFFF0000"/>
      <name val="Calibri"/>
      <family val="2"/>
    </font>
    <font>
      <b/>
      <sz val="26"/>
      <color theme="0"/>
      <name val="Arial"/>
      <family val="2"/>
    </font>
    <font>
      <b/>
      <sz val="18"/>
      <color theme="0"/>
      <name val="Arial"/>
      <family val="2"/>
    </font>
    <font>
      <sz val="16"/>
      <color indexed="22"/>
      <name val="Arial"/>
      <family val="2"/>
    </font>
    <font>
      <sz val="16"/>
      <color indexed="9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34"/>
      <color theme="1"/>
      <name val="Arial"/>
      <family val="2"/>
    </font>
    <font>
      <b/>
      <i/>
      <sz val="20"/>
      <color theme="1"/>
      <name val="Arial"/>
      <family val="2"/>
    </font>
    <font>
      <b/>
      <i/>
      <sz val="16"/>
      <color theme="1"/>
      <name val="Arial"/>
      <family val="2"/>
    </font>
    <font>
      <sz val="18"/>
      <name val="Arial"/>
      <family val="2"/>
    </font>
    <font>
      <i/>
      <sz val="18"/>
      <name val="Arial"/>
      <family val="2"/>
    </font>
    <font>
      <b/>
      <i/>
      <sz val="18"/>
      <color indexed="10"/>
      <name val="Arial"/>
      <family val="2"/>
    </font>
    <font>
      <sz val="18"/>
      <name val="Arial Narrow"/>
      <family val="2"/>
    </font>
    <font>
      <b/>
      <i/>
      <sz val="18"/>
      <name val="Arial"/>
      <family val="2"/>
    </font>
    <font>
      <b/>
      <sz val="36"/>
      <color rgb="FF000000"/>
      <name val="Arial"/>
      <family val="2"/>
    </font>
    <font>
      <b/>
      <i/>
      <sz val="36"/>
      <color rgb="FF000000"/>
      <name val="Arial"/>
      <family val="2"/>
    </font>
    <font>
      <b/>
      <sz val="36"/>
      <color rgb="FF1F4E79"/>
      <name val="Arial"/>
      <family val="2"/>
    </font>
    <font>
      <sz val="18"/>
      <color indexed="22"/>
      <name val="Arial"/>
      <family val="2"/>
    </font>
    <font>
      <b/>
      <sz val="18"/>
      <name val="Arial Narrow"/>
      <family val="2"/>
    </font>
    <font>
      <i/>
      <sz val="18"/>
      <name val="Arial Narrow"/>
      <family val="2"/>
    </font>
    <font>
      <b/>
      <i/>
      <sz val="18"/>
      <color rgb="FFFF0000"/>
      <name val="Arial"/>
      <family val="2"/>
    </font>
    <font>
      <sz val="18"/>
      <color rgb="FFFF0000"/>
      <name val="Arial"/>
      <family val="2"/>
    </font>
    <font>
      <sz val="18"/>
      <color indexed="53"/>
      <name val="Arial"/>
      <family val="2"/>
    </font>
    <font>
      <b/>
      <sz val="34"/>
      <name val="Arial"/>
      <family val="2"/>
    </font>
    <font>
      <b/>
      <sz val="34"/>
      <color theme="4" tint="-0.249977111117893"/>
      <name val="Arial"/>
      <family val="2"/>
    </font>
    <font>
      <i/>
      <sz val="18"/>
      <color indexed="63"/>
      <name val="Arial"/>
      <family val="2"/>
    </font>
    <font>
      <sz val="18"/>
      <color indexed="63"/>
      <name val="Arial"/>
      <family val="2"/>
    </font>
    <font>
      <b/>
      <sz val="36"/>
      <color theme="4" tint="-0.249977111117893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i/>
      <sz val="18"/>
      <color theme="1"/>
      <name val="Arial"/>
      <family val="2"/>
    </font>
    <font>
      <b/>
      <sz val="18"/>
      <color theme="1" tint="0.249977111117893"/>
      <name val="Arial"/>
      <family val="2"/>
    </font>
    <font>
      <sz val="18"/>
      <color theme="0"/>
      <name val="Arial Narrow"/>
      <family val="2"/>
    </font>
    <font>
      <b/>
      <sz val="22"/>
      <color theme="1"/>
      <name val="Arial"/>
      <family val="2"/>
    </font>
    <font>
      <b/>
      <sz val="28"/>
      <color theme="1"/>
      <name val="Arial"/>
      <family val="2"/>
    </font>
    <font>
      <sz val="14"/>
      <color theme="1"/>
      <name val="Arial"/>
      <family val="2"/>
    </font>
    <font>
      <b/>
      <sz val="36"/>
      <color theme="4" tint="-0.499984740745262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i/>
      <sz val="20"/>
      <name val="Arial"/>
      <family val="2"/>
    </font>
    <font>
      <i/>
      <sz val="16"/>
      <color indexed="63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-0.249977111117893"/>
        <bgColor indexed="3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0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39"/>
      </patternFill>
    </fill>
    <fill>
      <patternFill patternType="solid">
        <fgColor theme="6" tint="0.39997558519241921"/>
        <bgColor indexed="3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39"/>
      </patternFill>
    </fill>
    <fill>
      <patternFill patternType="solid">
        <fgColor theme="6" tint="0.59999389629810485"/>
        <bgColor indexed="64"/>
      </patternFill>
    </fill>
  </fills>
  <borders count="401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8"/>
      </top>
      <bottom style="hair">
        <color indexed="22"/>
      </bottom>
      <diagonal/>
    </border>
    <border>
      <left/>
      <right style="hair">
        <color indexed="64"/>
      </right>
      <top style="thin">
        <color indexed="8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hair">
        <color indexed="64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thin">
        <color indexed="8"/>
      </bottom>
      <diagonal/>
    </border>
    <border>
      <left/>
      <right style="hair">
        <color indexed="64"/>
      </right>
      <top style="hair">
        <color indexed="22"/>
      </top>
      <bottom style="thin">
        <color indexed="8"/>
      </bottom>
      <diagonal/>
    </border>
    <border>
      <left/>
      <right/>
      <top style="hair">
        <color indexed="22"/>
      </top>
      <bottom style="medium">
        <color indexed="8"/>
      </bottom>
      <diagonal/>
    </border>
    <border>
      <left/>
      <right style="hair">
        <color indexed="64"/>
      </right>
      <top style="hair">
        <color indexed="22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thin">
        <color indexed="8"/>
      </bottom>
      <diagonal/>
    </border>
    <border>
      <left/>
      <right style="medium">
        <color indexed="64"/>
      </right>
      <top style="hair">
        <color indexed="22"/>
      </top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thin">
        <color indexed="8"/>
      </bottom>
      <diagonal/>
    </border>
    <border>
      <left/>
      <right style="thin">
        <color indexed="64"/>
      </right>
      <top style="hair">
        <color indexed="22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8"/>
      </top>
      <bottom style="hair">
        <color indexed="22"/>
      </bottom>
      <diagonal/>
    </border>
    <border>
      <left style="hair">
        <color indexed="64"/>
      </left>
      <right/>
      <top style="hair">
        <color indexed="22"/>
      </top>
      <bottom style="hair">
        <color indexed="22"/>
      </bottom>
      <diagonal/>
    </border>
    <border>
      <left style="hair">
        <color indexed="64"/>
      </left>
      <right/>
      <top style="hair">
        <color indexed="22"/>
      </top>
      <bottom style="thin">
        <color indexed="8"/>
      </bottom>
      <diagonal/>
    </border>
    <border>
      <left style="hair">
        <color indexed="64"/>
      </left>
      <right/>
      <top style="hair">
        <color indexed="22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22"/>
      </top>
      <bottom/>
      <diagonal/>
    </border>
    <border>
      <left/>
      <right style="hair">
        <color indexed="64"/>
      </right>
      <top style="hair">
        <color indexed="22"/>
      </top>
      <bottom/>
      <diagonal/>
    </border>
    <border>
      <left/>
      <right style="medium">
        <color indexed="64"/>
      </right>
      <top style="hair">
        <color indexed="22"/>
      </top>
      <bottom/>
      <diagonal/>
    </border>
    <border>
      <left/>
      <right/>
      <top style="hair">
        <color indexed="55"/>
      </top>
      <bottom/>
      <diagonal/>
    </border>
    <border>
      <left/>
      <right style="medium">
        <color indexed="64"/>
      </right>
      <top style="hair">
        <color indexed="55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9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22"/>
      </bottom>
      <diagonal/>
    </border>
    <border>
      <left/>
      <right style="hair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55"/>
      </top>
      <bottom style="hair">
        <color indexed="55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55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55"/>
      </bottom>
      <diagonal/>
    </border>
    <border>
      <left/>
      <right style="medium">
        <color indexed="64"/>
      </right>
      <top style="thin">
        <color indexed="64"/>
      </top>
      <bottom style="hair">
        <color indexed="55"/>
      </bottom>
      <diagonal/>
    </border>
    <border>
      <left style="thin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64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64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/>
      <top style="hair">
        <color indexed="22"/>
      </top>
      <bottom style="medium">
        <color indexed="8"/>
      </bottom>
      <diagonal/>
    </border>
    <border>
      <left style="thin">
        <color indexed="64"/>
      </left>
      <right/>
      <top style="hair">
        <color indexed="22"/>
      </top>
      <bottom style="medium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hair">
        <color indexed="64"/>
      </bottom>
      <diagonal/>
    </border>
    <border>
      <left style="medium">
        <color theme="0"/>
      </left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/>
      <diagonal/>
    </border>
    <border>
      <left/>
      <right style="thick">
        <color theme="3"/>
      </right>
      <top/>
      <bottom/>
      <diagonal/>
    </border>
    <border>
      <left/>
      <right style="medium">
        <color theme="0"/>
      </right>
      <top/>
      <bottom style="thick">
        <color theme="3"/>
      </bottom>
      <diagonal/>
    </border>
    <border>
      <left style="medium">
        <color theme="0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 style="medium">
        <color theme="0"/>
      </right>
      <top/>
      <bottom/>
      <diagonal/>
    </border>
    <border>
      <left style="thick">
        <color theme="3"/>
      </left>
      <right style="medium">
        <color theme="0"/>
      </right>
      <top/>
      <bottom style="thick">
        <color theme="3"/>
      </bottom>
      <diagonal/>
    </border>
    <border>
      <left style="medium">
        <color auto="1"/>
      </left>
      <right/>
      <top/>
      <bottom style="thin">
        <color indexed="8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22"/>
      </bottom>
      <diagonal/>
    </border>
    <border>
      <left/>
      <right style="hair">
        <color indexed="64"/>
      </right>
      <top/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hair">
        <color indexed="64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medium">
        <color indexed="64"/>
      </right>
      <top style="hair">
        <color indexed="22"/>
      </top>
      <bottom style="thin">
        <color indexed="64"/>
      </bottom>
      <diagonal/>
    </border>
    <border>
      <left style="hair">
        <color indexed="64"/>
      </left>
      <right/>
      <top style="hair">
        <color indexed="22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/>
      <top style="hair">
        <color indexed="22"/>
      </top>
      <bottom style="medium">
        <color indexed="64"/>
      </bottom>
      <diagonal/>
    </border>
    <border>
      <left/>
      <right style="hair">
        <color indexed="64"/>
      </right>
      <top style="hair">
        <color indexed="22"/>
      </top>
      <bottom style="medium">
        <color indexed="64"/>
      </bottom>
      <diagonal/>
    </border>
    <border>
      <left/>
      <right style="thin">
        <color indexed="64"/>
      </right>
      <top style="hair">
        <color indexed="22"/>
      </top>
      <bottom style="medium">
        <color indexed="64"/>
      </bottom>
      <diagonal/>
    </border>
    <border>
      <left style="medium">
        <color indexed="64"/>
      </left>
      <right/>
      <top style="hair">
        <color indexed="55"/>
      </top>
      <bottom style="medium">
        <color indexed="64"/>
      </bottom>
      <diagonal/>
    </border>
    <border>
      <left/>
      <right style="medium">
        <color indexed="64"/>
      </right>
      <top style="hair">
        <color indexed="55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hair">
        <color indexed="22"/>
      </top>
      <bottom style="hair">
        <color indexed="22"/>
      </bottom>
      <diagonal/>
    </border>
    <border>
      <left style="thin">
        <color indexed="22"/>
      </left>
      <right style="thin">
        <color indexed="22"/>
      </right>
      <top/>
      <bottom style="hair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/>
      <diagonal/>
    </border>
    <border>
      <left style="medium">
        <color auto="1"/>
      </left>
      <right style="dashed">
        <color auto="1"/>
      </right>
      <top/>
      <bottom style="thin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auto="1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auto="1"/>
      </bottom>
      <diagonal/>
    </border>
    <border>
      <left/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/>
      <top/>
      <bottom style="hair">
        <color indexed="64"/>
      </bottom>
      <diagonal/>
    </border>
    <border>
      <left/>
      <right style="medium">
        <color theme="1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theme="1"/>
      </bottom>
      <diagonal/>
    </border>
  </borders>
  <cellStyleXfs count="29">
    <xf numFmtId="0" fontId="0" fillId="0" borderId="0"/>
    <xf numFmtId="167" fontId="6" fillId="0" borderId="0" applyFill="0" applyBorder="0" applyAlignment="0" applyProtection="0"/>
    <xf numFmtId="0" fontId="5" fillId="0" borderId="0"/>
    <xf numFmtId="9" fontId="6" fillId="0" borderId="0" applyFill="0" applyBorder="0" applyAlignment="0" applyProtection="0"/>
    <xf numFmtId="167" fontId="5" fillId="0" borderId="0" applyFill="0" applyBorder="0" applyAlignment="0" applyProtection="0"/>
    <xf numFmtId="0" fontId="33" fillId="0" borderId="0" applyNumberFormat="0" applyFill="0" applyBorder="0" applyAlignment="0" applyProtection="0"/>
    <xf numFmtId="0" fontId="5" fillId="0" borderId="0"/>
    <xf numFmtId="167" fontId="5" fillId="0" borderId="0" applyFill="0" applyBorder="0" applyAlignment="0" applyProtection="0"/>
    <xf numFmtId="9" fontId="5" fillId="0" borderId="0" applyFill="0" applyBorder="0" applyAlignment="0" applyProtection="0"/>
    <xf numFmtId="0" fontId="4" fillId="0" borderId="0"/>
    <xf numFmtId="165" fontId="5" fillId="0" borderId="0" applyFont="0" applyFill="0" applyBorder="0" applyAlignment="0" applyProtection="0"/>
    <xf numFmtId="179" fontId="5" fillId="0" borderId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4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0" fontId="68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1959">
    <xf numFmtId="0" fontId="0" fillId="0" borderId="0" xfId="0"/>
    <xf numFmtId="0" fontId="7" fillId="0" borderId="0" xfId="0" applyFont="1"/>
    <xf numFmtId="0" fontId="0" fillId="0" borderId="0" xfId="0" applyFill="1" applyBorder="1"/>
    <xf numFmtId="39" fontId="9" fillId="0" borderId="0" xfId="0" applyNumberFormat="1" applyFont="1"/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1" xfId="0" applyFont="1" applyFill="1" applyBorder="1" applyAlignment="1">
      <alignment vertical="center" textRotation="90" wrapText="1"/>
    </xf>
    <xf numFmtId="0" fontId="0" fillId="0" borderId="0" xfId="0" applyFont="1" applyAlignment="1">
      <alignment horizontal="left"/>
    </xf>
    <xf numFmtId="0" fontId="0" fillId="0" borderId="0" xfId="0" applyFill="1"/>
    <xf numFmtId="2" fontId="0" fillId="0" borderId="0" xfId="0" applyNumberFormat="1"/>
    <xf numFmtId="0" fontId="11" fillId="0" borderId="0" xfId="0" applyFont="1" applyFill="1" applyBorder="1" applyAlignment="1">
      <alignment vertical="center" textRotation="90" wrapText="1"/>
    </xf>
    <xf numFmtId="170" fontId="16" fillId="0" borderId="0" xfId="0" applyNumberFormat="1" applyFont="1" applyFill="1" applyBorder="1" applyAlignment="1">
      <alignment horizontal="center" vertical="center"/>
    </xf>
    <xf numFmtId="172" fontId="6" fillId="0" borderId="0" xfId="3" applyNumberFormat="1" applyFont="1" applyFill="1" applyBorder="1" applyAlignment="1" applyProtection="1"/>
    <xf numFmtId="168" fontId="9" fillId="0" borderId="0" xfId="1" applyNumberFormat="1" applyFont="1" applyFill="1" applyBorder="1" applyAlignment="1" applyProtection="1"/>
    <xf numFmtId="9" fontId="9" fillId="0" borderId="0" xfId="3" applyFont="1" applyFill="1" applyBorder="1" applyAlignment="1" applyProtection="1"/>
    <xf numFmtId="168" fontId="14" fillId="0" borderId="0" xfId="1" applyNumberFormat="1" applyFont="1" applyFill="1" applyBorder="1" applyAlignment="1" applyProtection="1"/>
    <xf numFmtId="168" fontId="6" fillId="0" borderId="0" xfId="1" applyNumberFormat="1" applyFont="1" applyFill="1" applyBorder="1" applyAlignment="1" applyProtection="1"/>
    <xf numFmtId="167" fontId="6" fillId="0" borderId="0" xfId="1" applyFont="1" applyFill="1" applyBorder="1" applyAlignment="1" applyProtection="1"/>
    <xf numFmtId="172" fontId="15" fillId="0" borderId="0" xfId="3" applyNumberFormat="1" applyFont="1" applyFill="1" applyBorder="1" applyAlignment="1" applyProtection="1"/>
    <xf numFmtId="0" fontId="7" fillId="0" borderId="0" xfId="0" applyFont="1" applyAlignment="1">
      <alignment horizontal="left"/>
    </xf>
    <xf numFmtId="169" fontId="0" fillId="0" borderId="0" xfId="0" applyNumberFormat="1"/>
    <xf numFmtId="3" fontId="0" fillId="0" borderId="0" xfId="0" applyNumberFormat="1"/>
    <xf numFmtId="175" fontId="0" fillId="0" borderId="0" xfId="0" applyNumberFormat="1"/>
    <xf numFmtId="175" fontId="7" fillId="0" borderId="0" xfId="0" applyNumberFormat="1" applyFont="1" applyFill="1"/>
    <xf numFmtId="0" fontId="17" fillId="0" borderId="0" xfId="0" applyFont="1" applyFill="1" applyBorder="1" applyAlignment="1">
      <alignment vertical="center" textRotation="90" wrapText="1"/>
    </xf>
    <xf numFmtId="0" fontId="0" fillId="0" borderId="0" xfId="0" applyBorder="1"/>
    <xf numFmtId="9" fontId="0" fillId="0" borderId="0" xfId="0" applyNumberFormat="1"/>
    <xf numFmtId="0" fontId="20" fillId="0" borderId="0" xfId="0" applyFont="1" applyFill="1" applyBorder="1" applyAlignment="1">
      <alignment horizontal="right" vertical="center"/>
    </xf>
    <xf numFmtId="49" fontId="8" fillId="0" borderId="0" xfId="0" quotePrefix="1" applyNumberFormat="1" applyFont="1" applyFill="1" applyBorder="1" applyAlignment="1">
      <alignment horizontal="center" vertical="center"/>
    </xf>
    <xf numFmtId="39" fontId="9" fillId="0" borderId="0" xfId="0" applyNumberFormat="1" applyFont="1" applyFill="1"/>
    <xf numFmtId="0" fontId="9" fillId="0" borderId="0" xfId="0" applyFont="1" applyFill="1"/>
    <xf numFmtId="0" fontId="0" fillId="0" borderId="26" xfId="0" quotePrefix="1" applyBorder="1" applyAlignment="1">
      <alignment horizontal="left"/>
    </xf>
    <xf numFmtId="49" fontId="8" fillId="0" borderId="0" xfId="0" applyNumberFormat="1" applyFont="1" applyFill="1" applyBorder="1" applyAlignment="1">
      <alignment horizontal="center" vertical="center"/>
    </xf>
    <xf numFmtId="4" fontId="16" fillId="0" borderId="65" xfId="0" applyNumberFormat="1" applyFont="1" applyFill="1" applyBorder="1" applyAlignment="1">
      <alignment horizontal="center" vertical="center"/>
    </xf>
    <xf numFmtId="4" fontId="16" fillId="0" borderId="67" xfId="0" applyNumberFormat="1" applyFont="1" applyFill="1" applyBorder="1" applyAlignment="1">
      <alignment horizontal="center" vertical="center"/>
    </xf>
    <xf numFmtId="4" fontId="16" fillId="0" borderId="3" xfId="0" applyNumberFormat="1" applyFont="1" applyFill="1" applyBorder="1" applyAlignment="1">
      <alignment horizontal="center" vertical="center"/>
    </xf>
    <xf numFmtId="4" fontId="16" fillId="0" borderId="74" xfId="0" applyNumberFormat="1" applyFont="1" applyFill="1" applyBorder="1" applyAlignment="1">
      <alignment horizontal="center" vertical="center"/>
    </xf>
    <xf numFmtId="4" fontId="16" fillId="0" borderId="75" xfId="0" applyNumberFormat="1" applyFont="1" applyFill="1" applyBorder="1" applyAlignment="1">
      <alignment horizontal="center" vertical="center"/>
    </xf>
    <xf numFmtId="0" fontId="26" fillId="0" borderId="15" xfId="0" quotePrefix="1" applyFont="1" applyFill="1" applyBorder="1" applyAlignment="1">
      <alignment horizontal="center" vertical="center"/>
    </xf>
    <xf numFmtId="0" fontId="26" fillId="0" borderId="17" xfId="0" quotePrefix="1" applyFont="1" applyFill="1" applyBorder="1" applyAlignment="1">
      <alignment horizontal="center" vertical="center"/>
    </xf>
    <xf numFmtId="0" fontId="0" fillId="0" borderId="4" xfId="0" applyBorder="1"/>
    <xf numFmtId="170" fontId="19" fillId="0" borderId="0" xfId="0" applyNumberFormat="1" applyFont="1" applyFill="1" applyBorder="1" applyAlignment="1"/>
    <xf numFmtId="0" fontId="26" fillId="0" borderId="0" xfId="0" quotePrefix="1" applyFont="1" applyFill="1" applyBorder="1" applyAlignment="1">
      <alignment horizontal="center" vertical="center"/>
    </xf>
    <xf numFmtId="0" fontId="25" fillId="0" borderId="0" xfId="0" quotePrefix="1" applyFont="1" applyFill="1" applyBorder="1" applyAlignment="1">
      <alignment horizontal="right" vertical="center" wrapText="1"/>
    </xf>
    <xf numFmtId="164" fontId="16" fillId="0" borderId="0" xfId="0" applyNumberFormat="1" applyFont="1" applyBorder="1" applyAlignment="1">
      <alignment vertical="center"/>
    </xf>
    <xf numFmtId="164" fontId="29" fillId="0" borderId="0" xfId="0" applyNumberFormat="1" applyFont="1" applyBorder="1" applyAlignment="1">
      <alignment vertical="center"/>
    </xf>
    <xf numFmtId="4" fontId="29" fillId="0" borderId="64" xfId="0" applyNumberFormat="1" applyFont="1" applyFill="1" applyBorder="1" applyAlignment="1">
      <alignment horizontal="center" vertical="center"/>
    </xf>
    <xf numFmtId="4" fontId="29" fillId="0" borderId="73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20" fillId="0" borderId="0" xfId="2" applyFont="1"/>
    <xf numFmtId="0" fontId="32" fillId="0" borderId="0" xfId="0" applyFont="1"/>
    <xf numFmtId="4" fontId="0" fillId="0" borderId="0" xfId="0" applyNumberFormat="1"/>
    <xf numFmtId="4" fontId="9" fillId="0" borderId="0" xfId="0" applyNumberFormat="1" applyFont="1"/>
    <xf numFmtId="39" fontId="14" fillId="0" borderId="0" xfId="0" applyNumberFormat="1" applyFont="1" applyAlignment="1">
      <alignment vertical="center"/>
    </xf>
    <xf numFmtId="4" fontId="16" fillId="0" borderId="77" xfId="0" applyNumberFormat="1" applyFont="1" applyFill="1" applyBorder="1" applyAlignment="1">
      <alignment horizontal="center" vertical="center"/>
    </xf>
    <xf numFmtId="4" fontId="16" fillId="0" borderId="0" xfId="0" applyNumberFormat="1" applyFont="1" applyBorder="1" applyAlignment="1">
      <alignment horizontal="center" vertical="center"/>
    </xf>
    <xf numFmtId="173" fontId="16" fillId="0" borderId="0" xfId="4" applyNumberFormat="1" applyFont="1" applyFill="1" applyBorder="1" applyAlignment="1" applyProtection="1">
      <alignment horizontal="center" vertical="center"/>
    </xf>
    <xf numFmtId="0" fontId="5" fillId="0" borderId="0" xfId="0" applyFont="1" applyFill="1"/>
    <xf numFmtId="2" fontId="29" fillId="0" borderId="0" xfId="4" applyNumberFormat="1" applyFont="1" applyFill="1" applyBorder="1" applyAlignment="1" applyProtection="1">
      <alignment horizontal="center" vertical="center"/>
    </xf>
    <xf numFmtId="2" fontId="16" fillId="0" borderId="0" xfId="0" applyNumberFormat="1" applyFont="1" applyFill="1" applyBorder="1" applyAlignment="1">
      <alignment horizontal="center" vertical="center"/>
    </xf>
    <xf numFmtId="177" fontId="0" fillId="0" borderId="0" xfId="0" applyNumberFormat="1"/>
    <xf numFmtId="4" fontId="29" fillId="0" borderId="83" xfId="0" applyNumberFormat="1" applyFont="1" applyFill="1" applyBorder="1" applyAlignment="1">
      <alignment horizontal="center" vertical="center"/>
    </xf>
    <xf numFmtId="4" fontId="29" fillId="0" borderId="85" xfId="0" applyNumberFormat="1" applyFont="1" applyFill="1" applyBorder="1" applyAlignment="1">
      <alignment horizontal="center" vertical="center"/>
    </xf>
    <xf numFmtId="4" fontId="16" fillId="0" borderId="0" xfId="0" applyNumberFormat="1" applyFont="1" applyFill="1" applyBorder="1" applyAlignment="1">
      <alignment horizontal="center" vertical="center"/>
    </xf>
    <xf numFmtId="171" fontId="13" fillId="0" borderId="0" xfId="0" applyNumberFormat="1" applyFont="1" applyFill="1" applyBorder="1" applyAlignment="1">
      <alignment horizontal="center" vertical="center" wrapText="1"/>
    </xf>
    <xf numFmtId="170" fontId="29" fillId="0" borderId="0" xfId="0" applyNumberFormat="1" applyFont="1" applyFill="1" applyBorder="1" applyAlignment="1">
      <alignment horizontal="center" vertical="center"/>
    </xf>
    <xf numFmtId="0" fontId="0" fillId="0" borderId="0" xfId="0" applyFont="1"/>
    <xf numFmtId="0" fontId="23" fillId="0" borderId="0" xfId="0" quotePrefix="1" applyFont="1" applyFill="1" applyBorder="1" applyAlignment="1">
      <alignment vertical="center"/>
    </xf>
    <xf numFmtId="4" fontId="16" fillId="0" borderId="66" xfId="0" applyNumberFormat="1" applyFont="1" applyFill="1" applyBorder="1" applyAlignment="1">
      <alignment horizontal="center" vertical="center"/>
    </xf>
    <xf numFmtId="0" fontId="27" fillId="0" borderId="68" xfId="0" quotePrefix="1" applyFont="1" applyFill="1" applyBorder="1" applyAlignment="1">
      <alignment horizontal="center" vertical="center"/>
    </xf>
    <xf numFmtId="4" fontId="29" fillId="0" borderId="86" xfId="0" applyNumberFormat="1" applyFont="1" applyFill="1" applyBorder="1" applyAlignment="1">
      <alignment horizontal="center" vertical="center"/>
    </xf>
    <xf numFmtId="4" fontId="29" fillId="0" borderId="84" xfId="0" applyNumberFormat="1" applyFont="1" applyFill="1" applyBorder="1" applyAlignment="1">
      <alignment horizontal="center" vertical="center"/>
    </xf>
    <xf numFmtId="4" fontId="16" fillId="0" borderId="78" xfId="0" applyNumberFormat="1" applyFont="1" applyFill="1" applyBorder="1" applyAlignment="1">
      <alignment horizontal="center" vertical="center"/>
    </xf>
    <xf numFmtId="4" fontId="29" fillId="0" borderId="81" xfId="4" applyNumberFormat="1" applyFont="1" applyFill="1" applyBorder="1" applyAlignment="1" applyProtection="1">
      <alignment horizontal="center" vertical="center"/>
    </xf>
    <xf numFmtId="4" fontId="29" fillId="0" borderId="82" xfId="4" applyNumberFormat="1" applyFont="1" applyFill="1" applyBorder="1" applyAlignment="1" applyProtection="1">
      <alignment horizontal="center" vertical="center"/>
    </xf>
    <xf numFmtId="0" fontId="36" fillId="0" borderId="0" xfId="0" applyFont="1"/>
    <xf numFmtId="0" fontId="37" fillId="0" borderId="0" xfId="0" applyFont="1"/>
    <xf numFmtId="0" fontId="13" fillId="0" borderId="0" xfId="0" quotePrefix="1" applyFont="1" applyAlignment="1">
      <alignment horizontal="left"/>
    </xf>
    <xf numFmtId="0" fontId="28" fillId="0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39" fillId="0" borderId="0" xfId="0" applyFont="1" applyFill="1" applyBorder="1" applyAlignment="1">
      <alignment vertical="center" textRotation="90" wrapText="1"/>
    </xf>
    <xf numFmtId="0" fontId="0" fillId="0" borderId="0" xfId="0" applyFont="1" applyAlignment="1">
      <alignment vertical="center" wrapText="1"/>
    </xf>
    <xf numFmtId="168" fontId="5" fillId="0" borderId="0" xfId="4" applyNumberFormat="1" applyFont="1" applyFill="1" applyBorder="1" applyAlignment="1" applyProtection="1"/>
    <xf numFmtId="172" fontId="5" fillId="0" borderId="0" xfId="8" applyNumberFormat="1" applyFont="1" applyFill="1" applyBorder="1" applyAlignment="1" applyProtection="1"/>
    <xf numFmtId="172" fontId="15" fillId="0" borderId="0" xfId="8" applyNumberFormat="1" applyFont="1" applyFill="1" applyBorder="1" applyAlignment="1" applyProtection="1"/>
    <xf numFmtId="39" fontId="16" fillId="0" borderId="0" xfId="4" applyNumberFormat="1" applyFont="1" applyFill="1" applyBorder="1" applyAlignment="1" applyProtection="1">
      <alignment horizontal="center" vertical="center"/>
    </xf>
    <xf numFmtId="39" fontId="19" fillId="0" borderId="0" xfId="4" applyNumberFormat="1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>
      <alignment horizontal="right"/>
    </xf>
    <xf numFmtId="0" fontId="23" fillId="0" borderId="0" xfId="0" applyFont="1" applyFill="1" applyBorder="1" applyAlignment="1">
      <alignment vertical="center" wrapText="1"/>
    </xf>
    <xf numFmtId="4" fontId="0" fillId="0" borderId="0" xfId="0" applyNumberFormat="1" applyFill="1"/>
    <xf numFmtId="0" fontId="4" fillId="0" borderId="0" xfId="9"/>
    <xf numFmtId="0" fontId="0" fillId="0" borderId="0" xfId="0"/>
    <xf numFmtId="168" fontId="9" fillId="0" borderId="0" xfId="4" applyNumberFormat="1" applyFont="1" applyFill="1" applyBorder="1" applyAlignment="1" applyProtection="1"/>
    <xf numFmtId="9" fontId="9" fillId="0" borderId="0" xfId="8" applyFont="1" applyFill="1" applyBorder="1" applyAlignment="1" applyProtection="1"/>
    <xf numFmtId="168" fontId="14" fillId="0" borderId="0" xfId="4" applyNumberFormat="1" applyFont="1" applyFill="1" applyBorder="1" applyAlignment="1" applyProtection="1"/>
    <xf numFmtId="167" fontId="5" fillId="0" borderId="0" xfId="4" applyFont="1" applyFill="1" applyBorder="1" applyAlignment="1" applyProtection="1"/>
    <xf numFmtId="172" fontId="5" fillId="0" borderId="0" xfId="4" applyNumberFormat="1" applyFont="1" applyFill="1" applyBorder="1" applyAlignment="1" applyProtection="1"/>
    <xf numFmtId="164" fontId="19" fillId="0" borderId="0" xfId="4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/>
    <xf numFmtId="164" fontId="19" fillId="0" borderId="0" xfId="4" applyNumberFormat="1" applyFont="1" applyFill="1" applyBorder="1" applyAlignment="1" applyProtection="1"/>
    <xf numFmtId="168" fontId="9" fillId="0" borderId="0" xfId="8" applyNumberFormat="1" applyFont="1" applyFill="1" applyBorder="1" applyAlignment="1" applyProtection="1"/>
    <xf numFmtId="169" fontId="5" fillId="0" borderId="0" xfId="4" applyNumberFormat="1" applyFill="1" applyBorder="1" applyAlignment="1" applyProtection="1">
      <alignment horizontal="center" vertical="center"/>
    </xf>
    <xf numFmtId="175" fontId="5" fillId="0" borderId="0" xfId="0" applyNumberFormat="1" applyFont="1" applyFill="1"/>
    <xf numFmtId="173" fontId="5" fillId="0" borderId="0" xfId="4" applyNumberFormat="1" applyFont="1" applyFill="1" applyBorder="1" applyAlignment="1" applyProtection="1">
      <alignment horizontal="center" vertical="center"/>
    </xf>
    <xf numFmtId="169" fontId="5" fillId="0" borderId="0" xfId="0" applyNumberFormat="1" applyFont="1" applyFill="1"/>
    <xf numFmtId="169" fontId="7" fillId="0" borderId="0" xfId="4" applyNumberFormat="1" applyFont="1"/>
    <xf numFmtId="169" fontId="5" fillId="0" borderId="0" xfId="4" applyNumberFormat="1"/>
    <xf numFmtId="0" fontId="5" fillId="0" borderId="0" xfId="0" quotePrefix="1" applyFont="1" applyFill="1" applyAlignment="1">
      <alignment horizontal="left"/>
    </xf>
    <xf numFmtId="171" fontId="5" fillId="0" borderId="0" xfId="0" applyNumberFormat="1" applyFont="1" applyFill="1"/>
    <xf numFmtId="39" fontId="21" fillId="0" borderId="26" xfId="4" applyNumberFormat="1" applyFont="1" applyFill="1" applyBorder="1" applyAlignment="1" applyProtection="1">
      <alignment vertical="center" wrapText="1"/>
    </xf>
    <xf numFmtId="0" fontId="0" fillId="0" borderId="0" xfId="0"/>
    <xf numFmtId="0" fontId="0" fillId="0" borderId="26" xfId="0" quotePrefix="1" applyFont="1" applyBorder="1" applyAlignment="1">
      <alignment horizontal="left"/>
    </xf>
    <xf numFmtId="172" fontId="0" fillId="0" borderId="0" xfId="8" applyNumberFormat="1" applyFont="1" applyFill="1" applyBorder="1" applyAlignment="1" applyProtection="1"/>
    <xf numFmtId="167" fontId="0" fillId="0" borderId="0" xfId="4" applyFont="1" applyFill="1" applyBorder="1" applyAlignment="1" applyProtection="1"/>
    <xf numFmtId="172" fontId="0" fillId="0" borderId="0" xfId="4" applyNumberFormat="1" applyFont="1" applyFill="1" applyBorder="1" applyAlignment="1" applyProtection="1"/>
    <xf numFmtId="2" fontId="0" fillId="0" borderId="0" xfId="0" applyNumberFormat="1" applyFont="1"/>
    <xf numFmtId="0" fontId="0" fillId="0" borderId="0" xfId="0" applyAlignment="1">
      <alignment wrapText="1"/>
    </xf>
    <xf numFmtId="0" fontId="41" fillId="0" borderId="0" xfId="0" applyFont="1" applyFill="1" applyBorder="1"/>
    <xf numFmtId="0" fontId="41" fillId="0" borderId="0" xfId="0" applyFont="1"/>
    <xf numFmtId="164" fontId="42" fillId="0" borderId="85" xfId="4" applyNumberFormat="1" applyFont="1" applyFill="1" applyBorder="1" applyAlignment="1" applyProtection="1">
      <alignment horizontal="center" vertical="center"/>
    </xf>
    <xf numFmtId="164" fontId="42" fillId="0" borderId="86" xfId="4" applyNumberFormat="1" applyFont="1" applyFill="1" applyBorder="1" applyAlignment="1" applyProtection="1">
      <alignment horizontal="center" vertical="center"/>
    </xf>
    <xf numFmtId="164" fontId="42" fillId="4" borderId="86" xfId="4" applyNumberFormat="1" applyFont="1" applyFill="1" applyBorder="1" applyAlignment="1" applyProtection="1">
      <alignment horizontal="center" vertical="center"/>
    </xf>
    <xf numFmtId="164" fontId="42" fillId="0" borderId="73" xfId="4" applyNumberFormat="1" applyFont="1" applyFill="1" applyBorder="1" applyAlignment="1" applyProtection="1">
      <alignment horizontal="center" vertical="center"/>
    </xf>
    <xf numFmtId="164" fontId="39" fillId="0" borderId="3" xfId="0" applyNumberFormat="1" applyFont="1" applyBorder="1" applyAlignment="1">
      <alignment horizontal="center" vertical="center"/>
    </xf>
    <xf numFmtId="170" fontId="39" fillId="0" borderId="75" xfId="0" applyNumberFormat="1" applyFont="1" applyFill="1" applyBorder="1" applyAlignment="1">
      <alignment horizontal="center" vertical="center"/>
    </xf>
    <xf numFmtId="170" fontId="39" fillId="0" borderId="3" xfId="0" applyNumberFormat="1" applyFont="1" applyFill="1" applyBorder="1" applyAlignment="1">
      <alignment horizontal="center" vertical="center"/>
    </xf>
    <xf numFmtId="164" fontId="42" fillId="0" borderId="83" xfId="0" applyNumberFormat="1" applyFont="1" applyBorder="1" applyAlignment="1">
      <alignment horizontal="center" vertical="center"/>
    </xf>
    <xf numFmtId="164" fontId="39" fillId="0" borderId="74" xfId="0" applyNumberFormat="1" applyFont="1" applyBorder="1" applyAlignment="1">
      <alignment horizontal="center" vertical="center"/>
    </xf>
    <xf numFmtId="164" fontId="42" fillId="0" borderId="84" xfId="0" applyNumberFormat="1" applyFont="1" applyBorder="1" applyAlignment="1">
      <alignment horizontal="center" vertical="center"/>
    </xf>
    <xf numFmtId="164" fontId="42" fillId="0" borderId="85" xfId="0" applyNumberFormat="1" applyFont="1" applyBorder="1" applyAlignment="1">
      <alignment horizontal="center" vertical="center"/>
    </xf>
    <xf numFmtId="164" fontId="39" fillId="0" borderId="75" xfId="0" applyNumberFormat="1" applyFont="1" applyBorder="1" applyAlignment="1">
      <alignment horizontal="center" vertical="center"/>
    </xf>
    <xf numFmtId="164" fontId="42" fillId="0" borderId="86" xfId="0" applyNumberFormat="1" applyFont="1" applyBorder="1" applyAlignment="1">
      <alignment horizontal="center" vertical="center"/>
    </xf>
    <xf numFmtId="164" fontId="39" fillId="0" borderId="183" xfId="0" applyNumberFormat="1" applyFont="1" applyBorder="1" applyAlignment="1">
      <alignment horizontal="center" vertical="center"/>
    </xf>
    <xf numFmtId="164" fontId="42" fillId="0" borderId="182" xfId="0" applyNumberFormat="1" applyFont="1" applyBorder="1" applyAlignment="1">
      <alignment horizontal="center" vertical="center"/>
    </xf>
    <xf numFmtId="164" fontId="42" fillId="0" borderId="86" xfId="0" applyNumberFormat="1" applyFont="1" applyBorder="1" applyAlignment="1">
      <alignment horizontal="left" vertical="center"/>
    </xf>
    <xf numFmtId="164" fontId="42" fillId="0" borderId="84" xfId="0" applyNumberFormat="1" applyFont="1" applyBorder="1" applyAlignment="1">
      <alignment horizontal="left" vertical="center"/>
    </xf>
    <xf numFmtId="170" fontId="39" fillId="0" borderId="0" xfId="0" applyNumberFormat="1" applyFont="1" applyFill="1" applyBorder="1" applyAlignment="1">
      <alignment horizontal="center" vertical="center"/>
    </xf>
    <xf numFmtId="164" fontId="42" fillId="0" borderId="182" xfId="0" applyNumberFormat="1" applyFont="1" applyBorder="1" applyAlignment="1">
      <alignment horizontal="left" vertical="center"/>
    </xf>
    <xf numFmtId="4" fontId="39" fillId="0" borderId="131" xfId="0" applyNumberFormat="1" applyFont="1" applyFill="1" applyBorder="1" applyAlignment="1">
      <alignment vertical="center"/>
    </xf>
    <xf numFmtId="4" fontId="39" fillId="0" borderId="13" xfId="0" applyNumberFormat="1" applyFont="1" applyFill="1" applyBorder="1" applyAlignment="1">
      <alignment vertical="center"/>
    </xf>
    <xf numFmtId="4" fontId="39" fillId="0" borderId="0" xfId="0" applyNumberFormat="1" applyFont="1" applyFill="1" applyBorder="1" applyAlignment="1">
      <alignment horizontal="center" vertical="center"/>
    </xf>
    <xf numFmtId="4" fontId="42" fillId="0" borderId="2" xfId="0" applyNumberFormat="1" applyFont="1" applyFill="1" applyBorder="1" applyAlignment="1">
      <alignment horizontal="center" vertical="center"/>
    </xf>
    <xf numFmtId="4" fontId="39" fillId="0" borderId="183" xfId="0" applyNumberFormat="1" applyFont="1" applyFill="1" applyBorder="1" applyAlignment="1">
      <alignment vertical="center"/>
    </xf>
    <xf numFmtId="4" fontId="39" fillId="0" borderId="182" xfId="0" applyNumberFormat="1" applyFont="1" applyFill="1" applyBorder="1" applyAlignment="1">
      <alignment vertical="center"/>
    </xf>
    <xf numFmtId="0" fontId="41" fillId="0" borderId="145" xfId="2" applyFont="1" applyBorder="1" applyAlignment="1">
      <alignment horizontal="center" vertical="center"/>
    </xf>
    <xf numFmtId="174" fontId="41" fillId="0" borderId="195" xfId="2" applyNumberFormat="1" applyFont="1" applyBorder="1" applyAlignment="1">
      <alignment horizontal="center" vertical="center"/>
    </xf>
    <xf numFmtId="0" fontId="41" fillId="0" borderId="146" xfId="2" applyFont="1" applyBorder="1" applyAlignment="1">
      <alignment horizontal="center" vertical="center"/>
    </xf>
    <xf numFmtId="174" fontId="41" fillId="0" borderId="2" xfId="2" applyNumberFormat="1" applyFont="1" applyBorder="1" applyAlignment="1">
      <alignment horizontal="center" vertical="center"/>
    </xf>
    <xf numFmtId="0" fontId="41" fillId="0" borderId="191" xfId="2" applyFont="1" applyBorder="1" applyAlignment="1">
      <alignment horizontal="center" vertical="center"/>
    </xf>
    <xf numFmtId="174" fontId="41" fillId="0" borderId="182" xfId="2" applyNumberFormat="1" applyFont="1" applyBorder="1" applyAlignment="1">
      <alignment horizontal="center" vertical="center"/>
    </xf>
    <xf numFmtId="0" fontId="41" fillId="0" borderId="117" xfId="0" applyFont="1" applyBorder="1" applyAlignment="1">
      <alignment horizontal="right"/>
    </xf>
    <xf numFmtId="0" fontId="41" fillId="0" borderId="0" xfId="0" applyFont="1" applyBorder="1" applyAlignment="1">
      <alignment horizontal="right"/>
    </xf>
    <xf numFmtId="0" fontId="41" fillId="0" borderId="183" xfId="0" applyFont="1" applyBorder="1" applyAlignment="1">
      <alignment horizontal="right"/>
    </xf>
    <xf numFmtId="164" fontId="41" fillId="0" borderId="0" xfId="0" applyNumberFormat="1" applyFont="1"/>
    <xf numFmtId="4" fontId="39" fillId="0" borderId="117" xfId="0" applyNumberFormat="1" applyFont="1" applyFill="1" applyBorder="1" applyAlignment="1">
      <alignment horizontal="center" vertical="center"/>
    </xf>
    <xf numFmtId="4" fontId="42" fillId="0" borderId="118" xfId="4" applyNumberFormat="1" applyFont="1" applyFill="1" applyBorder="1" applyAlignment="1" applyProtection="1">
      <alignment horizontal="center" vertical="center"/>
    </xf>
    <xf numFmtId="4" fontId="42" fillId="0" borderId="2" xfId="4" applyNumberFormat="1" applyFont="1" applyFill="1" applyBorder="1" applyAlignment="1" applyProtection="1">
      <alignment horizontal="center" vertical="center"/>
    </xf>
    <xf numFmtId="4" fontId="39" fillId="0" borderId="144" xfId="0" applyNumberFormat="1" applyFont="1" applyBorder="1" applyAlignment="1">
      <alignment horizontal="center" vertical="center"/>
    </xf>
    <xf numFmtId="4" fontId="39" fillId="0" borderId="189" xfId="0" applyNumberFormat="1" applyFont="1" applyBorder="1" applyAlignment="1">
      <alignment horizontal="center" vertical="center"/>
    </xf>
    <xf numFmtId="4" fontId="42" fillId="0" borderId="182" xfId="4" applyNumberFormat="1" applyFont="1" applyFill="1" applyBorder="1" applyAlignment="1" applyProtection="1">
      <alignment horizontal="center" vertical="center"/>
    </xf>
    <xf numFmtId="176" fontId="39" fillId="0" borderId="0" xfId="0" applyNumberFormat="1" applyFont="1" applyFill="1" applyBorder="1" applyAlignment="1">
      <alignment horizontal="center" vertical="center"/>
    </xf>
    <xf numFmtId="164" fontId="42" fillId="0" borderId="0" xfId="4" applyNumberFormat="1" applyFont="1" applyFill="1" applyBorder="1" applyAlignment="1" applyProtection="1">
      <alignment horizontal="center" vertical="center"/>
    </xf>
    <xf numFmtId="170" fontId="39" fillId="4" borderId="5" xfId="0" applyNumberFormat="1" applyFont="1" applyFill="1" applyBorder="1" applyAlignment="1">
      <alignment horizontal="center" vertical="center"/>
    </xf>
    <xf numFmtId="164" fontId="42" fillId="4" borderId="13" xfId="4" applyNumberFormat="1" applyFont="1" applyFill="1" applyBorder="1" applyAlignment="1" applyProtection="1">
      <alignment horizontal="center" vertical="center"/>
    </xf>
    <xf numFmtId="170" fontId="39" fillId="4" borderId="6" xfId="0" applyNumberFormat="1" applyFont="1" applyFill="1" applyBorder="1" applyAlignment="1">
      <alignment horizontal="center" vertical="center"/>
    </xf>
    <xf numFmtId="164" fontId="42" fillId="4" borderId="2" xfId="4" applyNumberFormat="1" applyFont="1" applyFill="1" applyBorder="1" applyAlignment="1" applyProtection="1">
      <alignment horizontal="center" vertical="center"/>
    </xf>
    <xf numFmtId="170" fontId="39" fillId="0" borderId="27" xfId="0" applyNumberFormat="1" applyFont="1" applyFill="1" applyBorder="1" applyAlignment="1">
      <alignment horizontal="center" vertical="center"/>
    </xf>
    <xf numFmtId="164" fontId="42" fillId="0" borderId="14" xfId="4" applyNumberFormat="1" applyFont="1" applyFill="1" applyBorder="1" applyAlignment="1" applyProtection="1">
      <alignment horizontal="center" vertical="center"/>
    </xf>
    <xf numFmtId="4" fontId="39" fillId="0" borderId="5" xfId="0" applyNumberFormat="1" applyFont="1" applyFill="1" applyBorder="1" applyAlignment="1">
      <alignment vertical="center" wrapText="1"/>
    </xf>
    <xf numFmtId="4" fontId="39" fillId="0" borderId="13" xfId="0" applyNumberFormat="1" applyFont="1" applyFill="1" applyBorder="1" applyAlignment="1">
      <alignment vertical="center" wrapText="1"/>
    </xf>
    <xf numFmtId="4" fontId="39" fillId="0" borderId="166" xfId="0" applyNumberFormat="1" applyFont="1" applyFill="1" applyBorder="1" applyAlignment="1">
      <alignment vertical="center"/>
    </xf>
    <xf numFmtId="4" fontId="42" fillId="0" borderId="2" xfId="0" applyNumberFormat="1" applyFont="1" applyFill="1" applyBorder="1" applyAlignment="1">
      <alignment horizontal="center" vertical="center" wrapText="1"/>
    </xf>
    <xf numFmtId="4" fontId="39" fillId="0" borderId="26" xfId="0" applyNumberFormat="1" applyFont="1" applyFill="1" applyBorder="1" applyAlignment="1">
      <alignment horizontal="center" vertical="center"/>
    </xf>
    <xf numFmtId="0" fontId="41" fillId="0" borderId="170" xfId="2" applyFont="1" applyBorder="1" applyAlignment="1">
      <alignment horizontal="center" vertical="center"/>
    </xf>
    <xf numFmtId="0" fontId="41" fillId="0" borderId="197" xfId="2" applyFont="1" applyBorder="1" applyAlignment="1">
      <alignment horizontal="center" vertical="center"/>
    </xf>
    <xf numFmtId="174" fontId="41" fillId="5" borderId="2" xfId="2" applyNumberFormat="1" applyFont="1" applyFill="1" applyBorder="1" applyAlignment="1">
      <alignment horizontal="center" vertical="center"/>
    </xf>
    <xf numFmtId="180" fontId="41" fillId="0" borderId="147" xfId="2" applyNumberFormat="1" applyFont="1" applyBorder="1" applyAlignment="1">
      <alignment horizontal="center" vertical="center"/>
    </xf>
    <xf numFmtId="174" fontId="41" fillId="5" borderId="14" xfId="2" applyNumberFormat="1" applyFont="1" applyFill="1" applyBorder="1" applyAlignment="1">
      <alignment horizontal="center" vertical="center"/>
    </xf>
    <xf numFmtId="0" fontId="41" fillId="0" borderId="147" xfId="2" applyFont="1" applyBorder="1" applyAlignment="1">
      <alignment horizontal="center" vertical="center"/>
    </xf>
    <xf numFmtId="174" fontId="41" fillId="0" borderId="171" xfId="0" applyNumberFormat="1" applyFont="1" applyFill="1" applyBorder="1" applyAlignment="1">
      <alignment horizontal="center" vertical="center"/>
    </xf>
    <xf numFmtId="174" fontId="41" fillId="0" borderId="197" xfId="0" applyNumberFormat="1" applyFont="1" applyFill="1" applyBorder="1" applyAlignment="1">
      <alignment horizontal="center" vertical="center"/>
    </xf>
    <xf numFmtId="174" fontId="41" fillId="6" borderId="2" xfId="2" applyNumberFormat="1" applyFont="1" applyFill="1" applyBorder="1" applyAlignment="1">
      <alignment horizontal="center" vertical="center"/>
    </xf>
    <xf numFmtId="174" fontId="41" fillId="6" borderId="14" xfId="2" applyNumberFormat="1" applyFont="1" applyFill="1" applyBorder="1" applyAlignment="1">
      <alignment horizontal="center" vertical="center"/>
    </xf>
    <xf numFmtId="0" fontId="41" fillId="0" borderId="115" xfId="0" applyFont="1" applyBorder="1" applyAlignment="1">
      <alignment horizontal="left" vertical="center"/>
    </xf>
    <xf numFmtId="0" fontId="41" fillId="0" borderId="26" xfId="0" applyFont="1" applyBorder="1" applyAlignment="1">
      <alignment horizontal="left" vertical="center"/>
    </xf>
    <xf numFmtId="0" fontId="41" fillId="0" borderId="26" xfId="0" quotePrefix="1" applyFont="1" applyBorder="1" applyAlignment="1">
      <alignment horizontal="left" vertical="center"/>
    </xf>
    <xf numFmtId="0" fontId="41" fillId="0" borderId="79" xfId="0" applyFont="1" applyBorder="1" applyAlignment="1">
      <alignment horizontal="left" vertical="center"/>
    </xf>
    <xf numFmtId="0" fontId="43" fillId="6" borderId="0" xfId="6" applyFont="1" applyFill="1"/>
    <xf numFmtId="0" fontId="44" fillId="6" borderId="0" xfId="0" applyFont="1" applyFill="1"/>
    <xf numFmtId="17" fontId="45" fillId="6" borderId="0" xfId="6" quotePrefix="1" applyNumberFormat="1" applyFont="1" applyFill="1" applyBorder="1" applyAlignment="1">
      <alignment vertical="center"/>
    </xf>
    <xf numFmtId="0" fontId="43" fillId="6" borderId="0" xfId="6" applyFont="1" applyFill="1" applyBorder="1"/>
    <xf numFmtId="0" fontId="50" fillId="6" borderId="130" xfId="5" applyFont="1" applyFill="1" applyBorder="1" applyAlignment="1" applyProtection="1">
      <alignment horizontal="left" vertical="center" indent="1"/>
    </xf>
    <xf numFmtId="0" fontId="43" fillId="6" borderId="0" xfId="6" applyFont="1" applyFill="1" applyBorder="1" applyAlignment="1">
      <alignment horizontal="left" indent="1"/>
    </xf>
    <xf numFmtId="0" fontId="47" fillId="6" borderId="0" xfId="6" quotePrefix="1" applyFont="1" applyFill="1" applyBorder="1" applyAlignment="1">
      <alignment horizontal="center" vertical="center"/>
    </xf>
    <xf numFmtId="0" fontId="43" fillId="6" borderId="0" xfId="6" applyFont="1" applyFill="1" applyAlignment="1">
      <alignment horizontal="center"/>
    </xf>
    <xf numFmtId="0" fontId="45" fillId="6" borderId="0" xfId="6" quotePrefix="1" applyFont="1" applyFill="1" applyBorder="1" applyAlignment="1">
      <alignment horizontal="center" vertical="center"/>
    </xf>
    <xf numFmtId="0" fontId="44" fillId="6" borderId="219" xfId="0" applyFont="1" applyFill="1" applyBorder="1"/>
    <xf numFmtId="0" fontId="48" fillId="6" borderId="219" xfId="6" quotePrefix="1" applyFont="1" applyFill="1" applyBorder="1" applyAlignment="1">
      <alignment vertical="center"/>
    </xf>
    <xf numFmtId="0" fontId="43" fillId="6" borderId="224" xfId="6" applyFont="1" applyFill="1" applyBorder="1"/>
    <xf numFmtId="0" fontId="50" fillId="6" borderId="130" xfId="5" applyFont="1" applyFill="1" applyBorder="1" applyAlignment="1" applyProtection="1">
      <alignment horizontal="left" vertical="center"/>
    </xf>
    <xf numFmtId="0" fontId="50" fillId="6" borderId="130" xfId="5" quotePrefix="1" applyFont="1" applyFill="1" applyBorder="1" applyAlignment="1" applyProtection="1">
      <alignment horizontal="left" vertical="center"/>
    </xf>
    <xf numFmtId="0" fontId="48" fillId="8" borderId="0" xfId="6" quotePrefix="1" applyFont="1" applyFill="1" applyBorder="1" applyAlignment="1">
      <alignment horizontal="center" vertical="center"/>
    </xf>
    <xf numFmtId="0" fontId="44" fillId="6" borderId="0" xfId="0" applyFont="1" applyFill="1" applyAlignment="1">
      <alignment horizontal="left" vertical="center"/>
    </xf>
    <xf numFmtId="0" fontId="43" fillId="6" borderId="0" xfId="6" applyFont="1" applyFill="1" applyAlignment="1">
      <alignment horizontal="left" vertical="center"/>
    </xf>
    <xf numFmtId="0" fontId="48" fillId="6" borderId="220" xfId="6" quotePrefix="1" applyFont="1" applyFill="1" applyBorder="1" applyAlignment="1">
      <alignment horizontal="left" vertical="center"/>
    </xf>
    <xf numFmtId="17" fontId="45" fillId="6" borderId="0" xfId="6" quotePrefix="1" applyNumberFormat="1" applyFont="1" applyFill="1" applyBorder="1" applyAlignment="1">
      <alignment horizontal="left" vertical="center"/>
    </xf>
    <xf numFmtId="0" fontId="49" fillId="6" borderId="0" xfId="6" applyFont="1" applyFill="1" applyBorder="1" applyAlignment="1">
      <alignment horizontal="left" vertical="center"/>
    </xf>
    <xf numFmtId="0" fontId="48" fillId="6" borderId="221" xfId="6" quotePrefix="1" applyFont="1" applyFill="1" applyBorder="1" applyAlignment="1">
      <alignment horizontal="left" vertical="center"/>
    </xf>
    <xf numFmtId="0" fontId="43" fillId="6" borderId="0" xfId="6" quotePrefix="1" applyFont="1" applyFill="1" applyBorder="1" applyAlignment="1">
      <alignment horizontal="left" vertical="center" wrapText="1"/>
    </xf>
    <xf numFmtId="0" fontId="43" fillId="6" borderId="0" xfId="6" applyFont="1" applyFill="1" applyBorder="1" applyAlignment="1">
      <alignment horizontal="left" vertical="center"/>
    </xf>
    <xf numFmtId="0" fontId="43" fillId="6" borderId="221" xfId="6" applyFont="1" applyFill="1" applyBorder="1" applyAlignment="1">
      <alignment horizontal="left" vertical="center"/>
    </xf>
    <xf numFmtId="0" fontId="43" fillId="6" borderId="127" xfId="6" applyFont="1" applyFill="1" applyBorder="1" applyAlignment="1">
      <alignment horizontal="left" vertical="center"/>
    </xf>
    <xf numFmtId="0" fontId="43" fillId="6" borderId="223" xfId="6" applyFont="1" applyFill="1" applyBorder="1" applyAlignment="1">
      <alignment horizontal="center"/>
    </xf>
    <xf numFmtId="0" fontId="43" fillId="6" borderId="219" xfId="6" applyFont="1" applyFill="1" applyBorder="1" applyAlignment="1">
      <alignment horizontal="center"/>
    </xf>
    <xf numFmtId="0" fontId="54" fillId="6" borderId="217" xfId="6" applyFont="1" applyFill="1" applyBorder="1" applyAlignment="1">
      <alignment horizontal="left" vertical="center"/>
    </xf>
    <xf numFmtId="0" fontId="54" fillId="6" borderId="222" xfId="6" applyFont="1" applyFill="1" applyBorder="1" applyAlignment="1">
      <alignment horizontal="left" indent="6"/>
    </xf>
    <xf numFmtId="0" fontId="43" fillId="6" borderId="226" xfId="6" applyFont="1" applyFill="1" applyBorder="1"/>
    <xf numFmtId="0" fontId="43" fillId="6" borderId="0" xfId="6" applyFont="1" applyFill="1" applyAlignment="1"/>
    <xf numFmtId="0" fontId="34" fillId="8" borderId="219" xfId="6" applyFont="1" applyFill="1" applyBorder="1" applyAlignment="1">
      <alignment horizontal="center" vertical="center"/>
    </xf>
    <xf numFmtId="0" fontId="54" fillId="6" borderId="217" xfId="6" applyFont="1" applyFill="1" applyBorder="1" applyAlignment="1">
      <alignment horizontal="left" vertical="center" wrapText="1"/>
    </xf>
    <xf numFmtId="0" fontId="53" fillId="6" borderId="225" xfId="0" applyFont="1" applyFill="1" applyBorder="1" applyAlignment="1">
      <alignment horizontal="right" vertical="center"/>
    </xf>
    <xf numFmtId="0" fontId="58" fillId="0" borderId="0" xfId="5" applyFont="1" applyAlignment="1">
      <alignment vertical="top"/>
    </xf>
    <xf numFmtId="0" fontId="39" fillId="0" borderId="0" xfId="0" applyFont="1" applyFill="1" applyBorder="1" applyAlignment="1">
      <alignment horizontal="center" vertical="center" wrapText="1"/>
    </xf>
    <xf numFmtId="39" fontId="39" fillId="0" borderId="0" xfId="4" applyNumberFormat="1" applyFont="1" applyFill="1" applyBorder="1" applyAlignment="1" applyProtection="1">
      <alignment horizontal="center" vertical="center"/>
    </xf>
    <xf numFmtId="39" fontId="41" fillId="0" borderId="0" xfId="4" applyNumberFormat="1" applyFont="1" applyFill="1" applyBorder="1" applyAlignment="1" applyProtection="1">
      <alignment horizontal="center" vertical="center"/>
    </xf>
    <xf numFmtId="0" fontId="41" fillId="0" borderId="0" xfId="0" applyFont="1" applyBorder="1"/>
    <xf numFmtId="164" fontId="39" fillId="0" borderId="0" xfId="0" applyNumberFormat="1" applyFont="1" applyBorder="1" applyAlignment="1">
      <alignment vertical="center"/>
    </xf>
    <xf numFmtId="164" fontId="42" fillId="0" borderId="0" xfId="0" applyNumberFormat="1" applyFont="1" applyBorder="1" applyAlignment="1">
      <alignment vertical="center"/>
    </xf>
    <xf numFmtId="4" fontId="41" fillId="0" borderId="0" xfId="0" applyNumberFormat="1" applyFont="1"/>
    <xf numFmtId="0" fontId="42" fillId="0" borderId="2" xfId="0" quotePrefix="1" applyFont="1" applyFill="1" applyBorder="1" applyAlignment="1">
      <alignment horizontal="center" vertical="center"/>
    </xf>
    <xf numFmtId="0" fontId="41" fillId="0" borderId="0" xfId="0" quotePrefix="1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left" vertical="center"/>
    </xf>
    <xf numFmtId="0" fontId="41" fillId="0" borderId="0" xfId="0" quotePrefix="1" applyFont="1" applyFill="1" applyBorder="1" applyAlignment="1">
      <alignment horizontal="left" vertical="center" wrapText="1"/>
    </xf>
    <xf numFmtId="0" fontId="41" fillId="0" borderId="0" xfId="0" applyFont="1" applyFill="1"/>
    <xf numFmtId="2" fontId="42" fillId="0" borderId="0" xfId="4" applyNumberFormat="1" applyFont="1" applyFill="1" applyBorder="1" applyAlignment="1" applyProtection="1">
      <alignment horizontal="center" vertical="center"/>
    </xf>
    <xf numFmtId="0" fontId="41" fillId="0" borderId="0" xfId="0" applyFont="1" applyFill="1" applyBorder="1" applyAlignment="1">
      <alignment horizontal="right" vertical="center"/>
    </xf>
    <xf numFmtId="0" fontId="41" fillId="0" borderId="4" xfId="0" applyFont="1" applyBorder="1"/>
    <xf numFmtId="0" fontId="39" fillId="0" borderId="0" xfId="0" applyFont="1" applyFill="1" applyBorder="1" applyAlignment="1">
      <alignment wrapText="1"/>
    </xf>
    <xf numFmtId="0" fontId="41" fillId="0" borderId="0" xfId="0" applyFont="1" applyBorder="1" applyAlignment="1">
      <alignment horizontal="left" vertical="center"/>
    </xf>
    <xf numFmtId="0" fontId="41" fillId="0" borderId="148" xfId="0" applyFont="1" applyBorder="1"/>
    <xf numFmtId="0" fontId="60" fillId="0" borderId="0" xfId="0" applyFont="1" applyAlignment="1">
      <alignment horizontal="left"/>
    </xf>
    <xf numFmtId="0" fontId="41" fillId="0" borderId="0" xfId="0" applyFont="1" applyAlignment="1">
      <alignment vertical="center"/>
    </xf>
    <xf numFmtId="178" fontId="42" fillId="0" borderId="0" xfId="4" applyNumberFormat="1" applyFont="1" applyFill="1" applyBorder="1" applyAlignment="1" applyProtection="1">
      <alignment horizontal="center" vertical="center"/>
    </xf>
    <xf numFmtId="0" fontId="41" fillId="0" borderId="0" xfId="2" applyFont="1" applyAlignment="1">
      <alignment vertical="center"/>
    </xf>
    <xf numFmtId="0" fontId="39" fillId="0" borderId="63" xfId="2" quotePrefix="1" applyFont="1" applyBorder="1" applyAlignment="1">
      <alignment horizontal="center" vertical="center" wrapText="1"/>
    </xf>
    <xf numFmtId="0" fontId="39" fillId="0" borderId="145" xfId="2" applyFont="1" applyBorder="1" applyAlignment="1">
      <alignment horizontal="center" vertical="center"/>
    </xf>
    <xf numFmtId="0" fontId="41" fillId="0" borderId="0" xfId="2" applyFont="1" applyAlignment="1">
      <alignment horizontal="center" vertical="center"/>
    </xf>
    <xf numFmtId="0" fontId="41" fillId="0" borderId="63" xfId="2" applyFont="1" applyBorder="1" applyAlignment="1">
      <alignment horizontal="left" vertical="center"/>
    </xf>
    <xf numFmtId="0" fontId="41" fillId="0" borderId="26" xfId="2" applyFont="1" applyBorder="1" applyAlignment="1">
      <alignment horizontal="left" vertical="center"/>
    </xf>
    <xf numFmtId="0" fontId="41" fillId="0" borderId="79" xfId="2" applyFont="1" applyBorder="1" applyAlignment="1">
      <alignment horizontal="left" vertical="center"/>
    </xf>
    <xf numFmtId="0" fontId="61" fillId="0" borderId="0" xfId="2" applyFont="1"/>
    <xf numFmtId="0" fontId="41" fillId="0" borderId="116" xfId="0" applyFont="1" applyBorder="1"/>
    <xf numFmtId="0" fontId="41" fillId="0" borderId="62" xfId="0" applyFont="1" applyBorder="1" applyAlignment="1">
      <alignment horizontal="left" vertical="center"/>
    </xf>
    <xf numFmtId="0" fontId="41" fillId="0" borderId="62" xfId="0" applyFont="1" applyBorder="1"/>
    <xf numFmtId="4" fontId="39" fillId="0" borderId="62" xfId="0" applyNumberFormat="1" applyFont="1" applyBorder="1" applyAlignment="1">
      <alignment horizontal="center" vertical="center"/>
    </xf>
    <xf numFmtId="164" fontId="42" fillId="0" borderId="62" xfId="4" applyNumberFormat="1" applyFont="1" applyFill="1" applyBorder="1" applyAlignment="1" applyProtection="1">
      <alignment horizontal="center" vertical="center"/>
    </xf>
    <xf numFmtId="0" fontId="41" fillId="0" borderId="161" xfId="0" applyFont="1" applyBorder="1"/>
    <xf numFmtId="0" fontId="41" fillId="0" borderId="117" xfId="0" applyFont="1" applyBorder="1"/>
    <xf numFmtId="0" fontId="41" fillId="0" borderId="79" xfId="0" quotePrefix="1" applyFont="1" applyBorder="1" applyAlignment="1">
      <alignment horizontal="left" vertical="center"/>
    </xf>
    <xf numFmtId="0" fontId="41" fillId="0" borderId="76" xfId="0" applyFont="1" applyBorder="1"/>
    <xf numFmtId="0" fontId="41" fillId="0" borderId="126" xfId="0" applyFont="1" applyBorder="1"/>
    <xf numFmtId="0" fontId="41" fillId="0" borderId="121" xfId="0" applyFont="1" applyBorder="1"/>
    <xf numFmtId="0" fontId="41" fillId="0" borderId="4" xfId="0" quotePrefix="1" applyFont="1" applyBorder="1" applyAlignment="1">
      <alignment horizontal="left" vertical="center"/>
    </xf>
    <xf numFmtId="0" fontId="41" fillId="0" borderId="29" xfId="0" quotePrefix="1" applyFont="1" applyBorder="1" applyAlignment="1">
      <alignment vertical="center"/>
    </xf>
    <xf numFmtId="0" fontId="41" fillId="0" borderId="15" xfId="0" quotePrefix="1" applyFont="1" applyBorder="1" applyAlignment="1">
      <alignment horizontal="left" vertical="center"/>
    </xf>
    <xf numFmtId="0" fontId="41" fillId="0" borderId="0" xfId="0" applyFont="1" applyBorder="1" applyAlignment="1">
      <alignment horizontal="center" vertical="center"/>
    </xf>
    <xf numFmtId="0" fontId="39" fillId="0" borderId="0" xfId="0" applyFont="1" applyFill="1" applyBorder="1" applyAlignment="1">
      <alignment vertical="center"/>
    </xf>
    <xf numFmtId="2" fontId="39" fillId="0" borderId="0" xfId="0" applyNumberFormat="1" applyFont="1" applyFill="1" applyBorder="1" applyAlignment="1">
      <alignment horizontal="center" vertical="center"/>
    </xf>
    <xf numFmtId="4" fontId="39" fillId="0" borderId="6" xfId="0" applyNumberFormat="1" applyFont="1" applyFill="1" applyBorder="1" applyAlignment="1">
      <alignment vertical="center" wrapText="1"/>
    </xf>
    <xf numFmtId="4" fontId="39" fillId="0" borderId="2" xfId="0" applyNumberFormat="1" applyFont="1" applyFill="1" applyBorder="1" applyAlignment="1">
      <alignment vertical="center" wrapText="1"/>
    </xf>
    <xf numFmtId="4" fontId="39" fillId="0" borderId="26" xfId="0" applyNumberFormat="1" applyFont="1" applyFill="1" applyBorder="1" applyAlignment="1">
      <alignment vertical="center"/>
    </xf>
    <xf numFmtId="4" fontId="39" fillId="0" borderId="2" xfId="0" applyNumberFormat="1" applyFont="1" applyFill="1" applyBorder="1" applyAlignment="1">
      <alignment vertical="center"/>
    </xf>
    <xf numFmtId="4" fontId="39" fillId="0" borderId="0" xfId="0" applyNumberFormat="1" applyFont="1" applyFill="1" applyBorder="1" applyAlignment="1">
      <alignment vertical="center"/>
    </xf>
    <xf numFmtId="4" fontId="39" fillId="0" borderId="163" xfId="0" applyNumberFormat="1" applyFont="1" applyFill="1" applyBorder="1" applyAlignment="1">
      <alignment vertical="center" wrapText="1"/>
    </xf>
    <xf numFmtId="4" fontId="39" fillId="0" borderId="162" xfId="0" applyNumberFormat="1" applyFont="1" applyFill="1" applyBorder="1" applyAlignment="1">
      <alignment vertical="center" wrapText="1"/>
    </xf>
    <xf numFmtId="4" fontId="39" fillId="0" borderId="79" xfId="0" applyNumberFormat="1" applyFont="1" applyFill="1" applyBorder="1" applyAlignment="1">
      <alignment vertical="center"/>
    </xf>
    <xf numFmtId="4" fontId="39" fillId="0" borderId="162" xfId="0" applyNumberFormat="1" applyFont="1" applyFill="1" applyBorder="1" applyAlignment="1">
      <alignment vertical="center"/>
    </xf>
    <xf numFmtId="4" fontId="39" fillId="0" borderId="165" xfId="0" applyNumberFormat="1" applyFont="1" applyFill="1" applyBorder="1" applyAlignment="1">
      <alignment vertical="center"/>
    </xf>
    <xf numFmtId="0" fontId="39" fillId="0" borderId="0" xfId="0" applyFont="1" applyFill="1" applyBorder="1" applyAlignment="1">
      <alignment vertical="center" wrapText="1"/>
    </xf>
    <xf numFmtId="0" fontId="62" fillId="0" borderId="0" xfId="0" applyFont="1"/>
    <xf numFmtId="0" fontId="41" fillId="0" borderId="0" xfId="2" applyFont="1"/>
    <xf numFmtId="0" fontId="39" fillId="0" borderId="63" xfId="2" applyFont="1" applyBorder="1" applyAlignment="1">
      <alignment horizontal="center" vertical="center"/>
    </xf>
    <xf numFmtId="0" fontId="39" fillId="0" borderId="145" xfId="2" quotePrefix="1" applyFont="1" applyBorder="1" applyAlignment="1">
      <alignment horizontal="center" vertical="center" wrapText="1"/>
    </xf>
    <xf numFmtId="0" fontId="39" fillId="0" borderId="94" xfId="2" quotePrefix="1" applyFont="1" applyBorder="1" applyAlignment="1">
      <alignment horizontal="center" vertical="center" wrapText="1"/>
    </xf>
    <xf numFmtId="0" fontId="41" fillId="0" borderId="196" xfId="2" applyFont="1" applyBorder="1" applyAlignment="1">
      <alignment horizontal="center" vertical="center"/>
    </xf>
    <xf numFmtId="0" fontId="41" fillId="0" borderId="194" xfId="2" applyFont="1" applyBorder="1"/>
    <xf numFmtId="0" fontId="39" fillId="0" borderId="0" xfId="2" quotePrefix="1" applyFont="1" applyAlignment="1">
      <alignment horizontal="center"/>
    </xf>
    <xf numFmtId="0" fontId="41" fillId="0" borderId="0" xfId="2" applyFont="1" applyBorder="1"/>
    <xf numFmtId="0" fontId="42" fillId="0" borderId="0" xfId="0" applyFont="1" applyAlignment="1">
      <alignment vertical="center"/>
    </xf>
    <xf numFmtId="172" fontId="63" fillId="0" borderId="0" xfId="8" applyNumberFormat="1" applyFont="1" applyFill="1" applyBorder="1" applyAlignment="1" applyProtection="1"/>
    <xf numFmtId="0" fontId="39" fillId="0" borderId="0" xfId="0" applyFont="1" applyFill="1" applyBorder="1" applyAlignment="1">
      <alignment horizontal="right"/>
    </xf>
    <xf numFmtId="0" fontId="11" fillId="0" borderId="2" xfId="0" applyFont="1" applyFill="1" applyBorder="1" applyAlignment="1">
      <alignment vertical="center" textRotation="90" wrapText="1"/>
    </xf>
    <xf numFmtId="0" fontId="64" fillId="0" borderId="0" xfId="0" applyFont="1"/>
    <xf numFmtId="165" fontId="64" fillId="0" borderId="0" xfId="20" applyNumberFormat="1" applyFont="1"/>
    <xf numFmtId="4" fontId="39" fillId="0" borderId="6" xfId="0" applyNumberFormat="1" applyFont="1" applyFill="1" applyBorder="1" applyAlignment="1">
      <alignment horizontal="left" vertical="center" wrapText="1" indent="2"/>
    </xf>
    <xf numFmtId="0" fontId="69" fillId="0" borderId="0" xfId="21" applyNumberFormat="1" applyFont="1" applyFill="1" applyBorder="1" applyAlignment="1">
      <alignment vertical="center"/>
    </xf>
    <xf numFmtId="0" fontId="2" fillId="0" borderId="0" xfId="22"/>
    <xf numFmtId="0" fontId="2" fillId="0" borderId="0" xfId="22" applyAlignment="1">
      <alignment horizontal="center"/>
    </xf>
    <xf numFmtId="49" fontId="70" fillId="0" borderId="183" xfId="21" applyNumberFormat="1" applyFont="1" applyFill="1" applyBorder="1" applyAlignment="1">
      <alignment vertical="center"/>
    </xf>
    <xf numFmtId="49" fontId="71" fillId="0" borderId="183" xfId="21" applyNumberFormat="1" applyFont="1" applyFill="1" applyBorder="1" applyAlignment="1">
      <alignment vertical="center" wrapText="1"/>
    </xf>
    <xf numFmtId="49" fontId="71" fillId="0" borderId="0" xfId="21" applyNumberFormat="1" applyFont="1" applyFill="1" applyBorder="1" applyAlignment="1">
      <alignment vertical="center" wrapText="1"/>
    </xf>
    <xf numFmtId="49" fontId="72" fillId="0" borderId="0" xfId="21" applyNumberFormat="1" applyFont="1" applyFill="1" applyBorder="1" applyAlignment="1">
      <alignment vertical="center"/>
    </xf>
    <xf numFmtId="49" fontId="72" fillId="0" borderId="0" xfId="21" applyNumberFormat="1" applyFont="1" applyFill="1" applyBorder="1" applyAlignment="1">
      <alignment vertical="center" wrapText="1"/>
    </xf>
    <xf numFmtId="49" fontId="71" fillId="0" borderId="0" xfId="21" applyNumberFormat="1" applyFont="1" applyFill="1" applyBorder="1" applyAlignment="1">
      <alignment vertical="center"/>
    </xf>
    <xf numFmtId="176" fontId="2" fillId="0" borderId="0" xfId="22" applyNumberFormat="1" applyAlignment="1">
      <alignment horizontal="center"/>
    </xf>
    <xf numFmtId="176" fontId="2" fillId="0" borderId="0" xfId="22" applyNumberFormat="1"/>
    <xf numFmtId="176" fontId="74" fillId="9" borderId="256" xfId="21" quotePrefix="1" applyNumberFormat="1" applyFont="1" applyFill="1" applyBorder="1" applyAlignment="1">
      <alignment horizontal="center" vertical="center" wrapText="1"/>
    </xf>
    <xf numFmtId="176" fontId="78" fillId="9" borderId="256" xfId="21" quotePrefix="1" applyNumberFormat="1" applyFont="1" applyFill="1" applyBorder="1" applyAlignment="1">
      <alignment horizontal="center" vertical="center" wrapText="1"/>
    </xf>
    <xf numFmtId="176" fontId="78" fillId="9" borderId="256" xfId="21" applyNumberFormat="1" applyFont="1" applyFill="1" applyBorder="1" applyAlignment="1">
      <alignment horizontal="center" vertical="center" wrapText="1"/>
    </xf>
    <xf numFmtId="0" fontId="79" fillId="0" borderId="257" xfId="21" applyNumberFormat="1" applyFont="1" applyFill="1" applyBorder="1" applyAlignment="1">
      <alignment vertical="center" wrapText="1"/>
    </xf>
    <xf numFmtId="49" fontId="71" fillId="0" borderId="257" xfId="21" applyNumberFormat="1" applyFont="1" applyFill="1" applyBorder="1" applyAlignment="1">
      <alignment vertical="center" wrapText="1"/>
    </xf>
    <xf numFmtId="0" fontId="71" fillId="0" borderId="257" xfId="21" applyNumberFormat="1" applyFont="1" applyFill="1" applyBorder="1" applyAlignment="1">
      <alignment vertical="center" wrapText="1"/>
    </xf>
    <xf numFmtId="49" fontId="71" fillId="0" borderId="257" xfId="21" applyNumberFormat="1" applyFont="1" applyFill="1" applyBorder="1" applyAlignment="1">
      <alignment horizontal="center" vertical="center" wrapText="1"/>
    </xf>
    <xf numFmtId="49" fontId="71" fillId="0" borderId="258" xfId="21" applyNumberFormat="1" applyFont="1" applyFill="1" applyBorder="1" applyAlignment="1">
      <alignment horizontal="center" vertical="center" wrapText="1"/>
    </xf>
    <xf numFmtId="49" fontId="71" fillId="0" borderId="259" xfId="21" applyNumberFormat="1" applyFont="1" applyFill="1" applyBorder="1" applyAlignment="1">
      <alignment horizontal="center" vertical="center" wrapText="1"/>
    </xf>
    <xf numFmtId="49" fontId="80" fillId="0" borderId="257" xfId="21" applyNumberFormat="1" applyFont="1" applyFill="1" applyBorder="1" applyAlignment="1">
      <alignment vertical="center" wrapText="1"/>
    </xf>
    <xf numFmtId="49" fontId="80" fillId="0" borderId="257" xfId="21" applyNumberFormat="1" applyFont="1" applyFill="1" applyBorder="1" applyAlignment="1">
      <alignment horizontal="center" vertical="center" wrapText="1"/>
    </xf>
    <xf numFmtId="49" fontId="79" fillId="0" borderId="257" xfId="21" applyNumberFormat="1" applyFont="1" applyFill="1" applyBorder="1" applyAlignment="1">
      <alignment vertical="center" wrapText="1"/>
    </xf>
    <xf numFmtId="0" fontId="0" fillId="0" borderId="261" xfId="0" applyBorder="1"/>
    <xf numFmtId="0" fontId="0" fillId="0" borderId="262" xfId="0" applyBorder="1"/>
    <xf numFmtId="0" fontId="0" fillId="0" borderId="263" xfId="0" applyBorder="1"/>
    <xf numFmtId="0" fontId="0" fillId="0" borderId="264" xfId="0" applyBorder="1"/>
    <xf numFmtId="0" fontId="0" fillId="0" borderId="266" xfId="0" applyBorder="1"/>
    <xf numFmtId="0" fontId="0" fillId="0" borderId="268" xfId="0" applyBorder="1"/>
    <xf numFmtId="0" fontId="0" fillId="0" borderId="269" xfId="0" applyBorder="1"/>
    <xf numFmtId="0" fontId="0" fillId="0" borderId="270" xfId="0" applyBorder="1"/>
    <xf numFmtId="0" fontId="0" fillId="0" borderId="272" xfId="0" applyBorder="1"/>
    <xf numFmtId="0" fontId="33" fillId="0" borderId="262" xfId="5" applyBorder="1"/>
    <xf numFmtId="0" fontId="33" fillId="0" borderId="267" xfId="5" applyBorder="1"/>
    <xf numFmtId="0" fontId="33" fillId="0" borderId="271" xfId="5" applyBorder="1"/>
    <xf numFmtId="0" fontId="39" fillId="0" borderId="276" xfId="0" applyFont="1" applyFill="1" applyBorder="1"/>
    <xf numFmtId="0" fontId="41" fillId="0" borderId="278" xfId="0" applyFont="1" applyFill="1" applyBorder="1"/>
    <xf numFmtId="0" fontId="41" fillId="0" borderId="279" xfId="0" applyFont="1" applyFill="1" applyBorder="1"/>
    <xf numFmtId="0" fontId="39" fillId="0" borderId="280" xfId="0" applyFont="1" applyFill="1" applyBorder="1"/>
    <xf numFmtId="0" fontId="41" fillId="0" borderId="282" xfId="0" applyFont="1" applyFill="1" applyBorder="1"/>
    <xf numFmtId="0" fontId="41" fillId="0" borderId="277" xfId="0" applyFont="1" applyFill="1" applyBorder="1"/>
    <xf numFmtId="164" fontId="39" fillId="0" borderId="284" xfId="0" applyNumberFormat="1" applyFont="1" applyFill="1" applyBorder="1"/>
    <xf numFmtId="164" fontId="39" fillId="0" borderId="286" xfId="0" applyNumberFormat="1" applyFont="1" applyFill="1" applyBorder="1"/>
    <xf numFmtId="164" fontId="39" fillId="0" borderId="288" xfId="0" applyNumberFormat="1" applyFont="1" applyFill="1" applyBorder="1"/>
    <xf numFmtId="0" fontId="39" fillId="0" borderId="278" xfId="0" applyFont="1" applyFill="1" applyBorder="1"/>
    <xf numFmtId="0" fontId="0" fillId="0" borderId="295" xfId="0" applyBorder="1"/>
    <xf numFmtId="0" fontId="0" fillId="0" borderId="297" xfId="0" applyBorder="1"/>
    <xf numFmtId="0" fontId="0" fillId="0" borderId="2" xfId="0" applyBorder="1"/>
    <xf numFmtId="0" fontId="41" fillId="0" borderId="4" xfId="0" applyFont="1" applyBorder="1" applyAlignment="1">
      <alignment horizontal="left" vertical="center"/>
    </xf>
    <xf numFmtId="170" fontId="39" fillId="4" borderId="75" xfId="0" applyNumberFormat="1" applyFont="1" applyFill="1" applyBorder="1" applyAlignment="1">
      <alignment horizontal="center" vertical="center"/>
    </xf>
    <xf numFmtId="164" fontId="42" fillId="4" borderId="64" xfId="4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9" fillId="0" borderId="0" xfId="0" applyFont="1" applyAlignment="1">
      <alignment vertical="center"/>
    </xf>
    <xf numFmtId="164" fontId="42" fillId="0" borderId="81" xfId="0" applyNumberFormat="1" applyFont="1" applyBorder="1" applyAlignment="1">
      <alignment horizontal="center" vertical="center"/>
    </xf>
    <xf numFmtId="167" fontId="41" fillId="0" borderId="0" xfId="1" applyFont="1" applyFill="1" applyBorder="1" applyAlignment="1" applyProtection="1"/>
    <xf numFmtId="168" fontId="84" fillId="0" borderId="0" xfId="1" applyNumberFormat="1" applyFont="1" applyFill="1" applyBorder="1" applyAlignment="1" applyProtection="1"/>
    <xf numFmtId="172" fontId="63" fillId="0" borderId="0" xfId="3" applyNumberFormat="1" applyFont="1" applyFill="1" applyBorder="1" applyAlignment="1" applyProtection="1"/>
    <xf numFmtId="2" fontId="41" fillId="0" borderId="0" xfId="0" applyNumberFormat="1" applyFont="1"/>
    <xf numFmtId="0" fontId="0" fillId="0" borderId="0" xfId="0" applyAlignment="1">
      <alignment horizontal="left"/>
    </xf>
    <xf numFmtId="164" fontId="39" fillId="0" borderId="30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textRotation="90" wrapText="1"/>
    </xf>
    <xf numFmtId="172" fontId="15" fillId="0" borderId="0" xfId="3" applyNumberFormat="1" applyFont="1" applyFill="1" applyBorder="1" applyAlignment="1" applyProtection="1">
      <alignment horizontal="left"/>
    </xf>
    <xf numFmtId="0" fontId="0" fillId="0" borderId="0" xfId="0" applyFill="1" applyAlignment="1">
      <alignment horizontal="left"/>
    </xf>
    <xf numFmtId="167" fontId="6" fillId="0" borderId="0" xfId="1" applyFont="1" applyFill="1" applyBorder="1" applyAlignment="1" applyProtection="1">
      <alignment horizontal="left"/>
    </xf>
    <xf numFmtId="0" fontId="41" fillId="0" borderId="26" xfId="0" quotePrefix="1" applyFont="1" applyBorder="1" applyAlignment="1">
      <alignment horizontal="left"/>
    </xf>
    <xf numFmtId="0" fontId="84" fillId="0" borderId="0" xfId="0" applyFont="1"/>
    <xf numFmtId="0" fontId="41" fillId="0" borderId="0" xfId="0" applyFont="1" applyAlignment="1">
      <alignment horizontal="left"/>
    </xf>
    <xf numFmtId="172" fontId="41" fillId="0" borderId="0" xfId="3" applyNumberFormat="1" applyFont="1" applyFill="1" applyBorder="1" applyAlignment="1" applyProtection="1"/>
    <xf numFmtId="9" fontId="84" fillId="0" borderId="0" xfId="3" applyFont="1" applyFill="1" applyBorder="1" applyAlignment="1" applyProtection="1"/>
    <xf numFmtId="168" fontId="85" fillId="0" borderId="0" xfId="1" applyNumberFormat="1" applyFont="1" applyFill="1" applyBorder="1" applyAlignment="1" applyProtection="1"/>
    <xf numFmtId="168" fontId="41" fillId="0" borderId="0" xfId="1" applyNumberFormat="1" applyFont="1" applyFill="1" applyBorder="1" applyAlignment="1" applyProtection="1"/>
    <xf numFmtId="172" fontId="41" fillId="0" borderId="0" xfId="1" applyNumberFormat="1" applyFont="1" applyFill="1" applyBorder="1" applyAlignment="1" applyProtection="1"/>
    <xf numFmtId="0" fontId="39" fillId="0" borderId="291" xfId="0" applyFont="1" applyFill="1" applyBorder="1" applyAlignment="1">
      <alignment horizontal="center"/>
    </xf>
    <xf numFmtId="0" fontId="41" fillId="0" borderId="297" xfId="0" applyFont="1" applyBorder="1" applyAlignment="1">
      <alignment horizontal="left" vertical="center"/>
    </xf>
    <xf numFmtId="0" fontId="41" fillId="0" borderId="297" xfId="0" quotePrefix="1" applyFont="1" applyBorder="1" applyAlignment="1">
      <alignment horizontal="left" vertical="center"/>
    </xf>
    <xf numFmtId="0" fontId="41" fillId="0" borderId="314" xfId="0" applyFont="1" applyBorder="1" applyAlignment="1">
      <alignment horizontal="right"/>
    </xf>
    <xf numFmtId="0" fontId="41" fillId="0" borderId="4" xfId="0" applyFont="1" applyBorder="1" applyAlignment="1">
      <alignment horizontal="right"/>
    </xf>
    <xf numFmtId="0" fontId="41" fillId="0" borderId="309" xfId="0" applyFont="1" applyBorder="1" applyAlignment="1">
      <alignment horizontal="right"/>
    </xf>
    <xf numFmtId="0" fontId="41" fillId="0" borderId="324" xfId="0" applyFont="1" applyBorder="1" applyAlignment="1">
      <alignment horizontal="right"/>
    </xf>
    <xf numFmtId="0" fontId="41" fillId="0" borderId="31" xfId="0" applyFont="1" applyBorder="1" applyAlignment="1">
      <alignment horizontal="right"/>
    </xf>
    <xf numFmtId="0" fontId="41" fillId="0" borderId="83" xfId="0" applyNumberFormat="1" applyFont="1" applyBorder="1" applyAlignment="1">
      <alignment horizontal="center" vertical="center"/>
    </xf>
    <xf numFmtId="0" fontId="41" fillId="0" borderId="276" xfId="2" applyFont="1" applyBorder="1" applyAlignment="1">
      <alignment horizontal="left" vertical="center"/>
    </xf>
    <xf numFmtId="0" fontId="41" fillId="0" borderId="53" xfId="2" applyFont="1" applyBorder="1" applyAlignment="1">
      <alignment horizontal="left" vertical="center"/>
    </xf>
    <xf numFmtId="0" fontId="41" fillId="0" borderId="309" xfId="0" applyNumberFormat="1" applyFont="1" applyBorder="1" applyAlignment="1">
      <alignment horizontal="center" vertical="center"/>
    </xf>
    <xf numFmtId="0" fontId="41" fillId="0" borderId="190" xfId="0" applyFont="1" applyBorder="1" applyAlignment="1">
      <alignment horizontal="right"/>
    </xf>
    <xf numFmtId="164" fontId="42" fillId="0" borderId="73" xfId="0" applyNumberFormat="1" applyFont="1" applyBorder="1" applyAlignment="1">
      <alignment horizontal="left" vertical="center"/>
    </xf>
    <xf numFmtId="178" fontId="42" fillId="0" borderId="84" xfId="0" applyNumberFormat="1" applyFont="1" applyBorder="1" applyAlignment="1">
      <alignment horizontal="left" vertical="center"/>
    </xf>
    <xf numFmtId="178" fontId="42" fillId="0" borderId="73" xfId="0" applyNumberFormat="1" applyFont="1" applyBorder="1" applyAlignment="1">
      <alignment horizontal="left" vertical="center"/>
    </xf>
    <xf numFmtId="164" fontId="42" fillId="0" borderId="308" xfId="4" applyNumberFormat="1" applyFont="1" applyFill="1" applyBorder="1" applyAlignment="1" applyProtection="1">
      <alignment horizontal="center" vertical="center"/>
    </xf>
    <xf numFmtId="164" fontId="42" fillId="0" borderId="81" xfId="4" applyNumberFormat="1" applyFont="1" applyFill="1" applyBorder="1" applyAlignment="1" applyProtection="1">
      <alignment horizontal="center" vertical="center"/>
    </xf>
    <xf numFmtId="170" fontId="39" fillId="4" borderId="310" xfId="0" applyNumberFormat="1" applyFont="1" applyFill="1" applyBorder="1" applyAlignment="1">
      <alignment horizontal="center" vertical="center"/>
    </xf>
    <xf numFmtId="170" fontId="39" fillId="0" borderId="77" xfId="0" applyNumberFormat="1" applyFont="1" applyFill="1" applyBorder="1" applyAlignment="1">
      <alignment horizontal="center" vertical="center"/>
    </xf>
    <xf numFmtId="164" fontId="42" fillId="4" borderId="296" xfId="4" applyNumberFormat="1" applyFont="1" applyFill="1" applyBorder="1" applyAlignment="1" applyProtection="1">
      <alignment horizontal="center" vertical="center"/>
    </xf>
    <xf numFmtId="170" fontId="39" fillId="4" borderId="3" xfId="0" applyNumberFormat="1" applyFont="1" applyFill="1" applyBorder="1" applyAlignment="1">
      <alignment horizontal="center" vertical="center"/>
    </xf>
    <xf numFmtId="164" fontId="42" fillId="0" borderId="296" xfId="4" applyNumberFormat="1" applyFont="1" applyFill="1" applyBorder="1" applyAlignment="1" applyProtection="1">
      <alignment horizontal="center" vertical="center"/>
    </xf>
    <xf numFmtId="164" fontId="42" fillId="0" borderId="328" xfId="4" applyNumberFormat="1" applyFont="1" applyFill="1" applyBorder="1" applyAlignment="1" applyProtection="1">
      <alignment horizontal="center" vertical="center"/>
    </xf>
    <xf numFmtId="0" fontId="39" fillId="0" borderId="290" xfId="0" applyFont="1" applyBorder="1" applyAlignment="1">
      <alignment horizontal="right"/>
    </xf>
    <xf numFmtId="0" fontId="41" fillId="0" borderId="291" xfId="0" quotePrefix="1" applyFont="1" applyFill="1" applyBorder="1" applyAlignment="1">
      <alignment horizontal="center"/>
    </xf>
    <xf numFmtId="0" fontId="41" fillId="0" borderId="292" xfId="0" applyFont="1" applyBorder="1"/>
    <xf numFmtId="0" fontId="39" fillId="0" borderId="298" xfId="0" applyFont="1" applyBorder="1" applyAlignment="1">
      <alignment horizontal="center"/>
    </xf>
    <xf numFmtId="0" fontId="39" fillId="0" borderId="299" xfId="0" applyFont="1" applyFill="1" applyBorder="1" applyAlignment="1">
      <alignment horizontal="center"/>
    </xf>
    <xf numFmtId="0" fontId="39" fillId="0" borderId="299" xfId="0" quotePrefix="1" applyFont="1" applyFill="1" applyBorder="1" applyAlignment="1">
      <alignment horizontal="center" vertical="center" wrapText="1"/>
    </xf>
    <xf numFmtId="0" fontId="42" fillId="0" borderId="300" xfId="0" quotePrefix="1" applyFont="1" applyFill="1" applyBorder="1" applyAlignment="1">
      <alignment horizontal="center" vertical="center"/>
    </xf>
    <xf numFmtId="0" fontId="41" fillId="0" borderId="294" xfId="0" quotePrefix="1" applyFont="1" applyBorder="1" applyAlignment="1">
      <alignment horizontal="left" vertical="center"/>
    </xf>
    <xf numFmtId="0" fontId="41" fillId="0" borderId="308" xfId="0" quotePrefix="1" applyFont="1" applyBorder="1" applyAlignment="1">
      <alignment horizontal="left" vertical="center"/>
    </xf>
    <xf numFmtId="0" fontId="41" fillId="0" borderId="309" xfId="0" applyFont="1" applyBorder="1" applyAlignment="1">
      <alignment horizontal="left" vertical="center"/>
    </xf>
    <xf numFmtId="0" fontId="39" fillId="0" borderId="291" xfId="0" quotePrefix="1" applyFont="1" applyFill="1" applyBorder="1" applyAlignment="1">
      <alignment horizontal="center"/>
    </xf>
    <xf numFmtId="0" fontId="41" fillId="0" borderId="297" xfId="0" applyFont="1" applyBorder="1" applyAlignment="1">
      <alignment vertical="center"/>
    </xf>
    <xf numFmtId="0" fontId="41" fillId="0" borderId="294" xfId="0" quotePrefix="1" applyFont="1" applyBorder="1" applyAlignment="1">
      <alignment vertical="center"/>
    </xf>
    <xf numFmtId="0" fontId="41" fillId="0" borderId="297" xfId="0" quotePrefix="1" applyFont="1" applyBorder="1" applyAlignment="1">
      <alignment vertical="center"/>
    </xf>
    <xf numFmtId="0" fontId="41" fillId="0" borderId="308" xfId="0" applyFont="1" applyBorder="1" applyAlignment="1">
      <alignment horizontal="left" vertical="center"/>
    </xf>
    <xf numFmtId="170" fontId="39" fillId="0" borderId="295" xfId="0" applyNumberFormat="1" applyFont="1" applyFill="1" applyBorder="1" applyAlignment="1">
      <alignment horizontal="center" vertical="center"/>
    </xf>
    <xf numFmtId="170" fontId="39" fillId="0" borderId="124" xfId="0" applyNumberFormat="1" applyFont="1" applyFill="1" applyBorder="1" applyAlignment="1">
      <alignment horizontal="center" vertical="center"/>
    </xf>
    <xf numFmtId="170" fontId="39" fillId="4" borderId="306" xfId="0" applyNumberFormat="1" applyFont="1" applyFill="1" applyBorder="1" applyAlignment="1">
      <alignment horizontal="center" vertical="center"/>
    </xf>
    <xf numFmtId="164" fontId="42" fillId="0" borderId="309" xfId="0" applyNumberFormat="1" applyFont="1" applyBorder="1" applyAlignment="1">
      <alignment horizontal="center" vertical="center"/>
    </xf>
    <xf numFmtId="0" fontId="12" fillId="0" borderId="0" xfId="0" applyFont="1"/>
    <xf numFmtId="174" fontId="86" fillId="11" borderId="0" xfId="0" applyNumberFormat="1" applyFont="1" applyFill="1" applyAlignment="1">
      <alignment horizontal="center"/>
    </xf>
    <xf numFmtId="174" fontId="86" fillId="11" borderId="329" xfId="0" applyNumberFormat="1" applyFont="1" applyFill="1" applyBorder="1" applyAlignment="1">
      <alignment horizontal="center"/>
    </xf>
    <xf numFmtId="3" fontId="86" fillId="11" borderId="329" xfId="0" applyNumberFormat="1" applyFont="1" applyFill="1" applyBorder="1" applyAlignment="1">
      <alignment horizontal="center" vertical="center" wrapText="1"/>
    </xf>
    <xf numFmtId="3" fontId="87" fillId="0" borderId="0" xfId="0" applyNumberFormat="1" applyFont="1" applyAlignment="1">
      <alignment horizontal="left"/>
    </xf>
    <xf numFmtId="174" fontId="87" fillId="0" borderId="0" xfId="0" applyNumberFormat="1" applyFont="1"/>
    <xf numFmtId="174" fontId="86" fillId="11" borderId="330" xfId="0" applyNumberFormat="1" applyFont="1" applyFill="1" applyBorder="1" applyAlignment="1">
      <alignment horizontal="left"/>
    </xf>
    <xf numFmtId="174" fontId="86" fillId="11" borderId="330" xfId="0" applyNumberFormat="1" applyFont="1" applyFill="1" applyBorder="1"/>
    <xf numFmtId="174" fontId="87" fillId="0" borderId="0" xfId="0" applyNumberFormat="1" applyFont="1" applyAlignment="1">
      <alignment horizontal="left"/>
    </xf>
    <xf numFmtId="2" fontId="39" fillId="0" borderId="74" xfId="0" applyNumberFormat="1" applyFont="1" applyBorder="1" applyAlignment="1">
      <alignment horizontal="center" vertical="center"/>
    </xf>
    <xf numFmtId="2" fontId="39" fillId="0" borderId="3" xfId="0" applyNumberFormat="1" applyFont="1" applyBorder="1" applyAlignment="1">
      <alignment horizontal="center" vertical="center"/>
    </xf>
    <xf numFmtId="2" fontId="39" fillId="0" borderId="77" xfId="0" applyNumberFormat="1" applyFont="1" applyFill="1" applyBorder="1" applyAlignment="1">
      <alignment horizontal="center" vertical="center"/>
    </xf>
    <xf numFmtId="2" fontId="39" fillId="0" borderId="3" xfId="0" applyNumberFormat="1" applyFont="1" applyFill="1" applyBorder="1" applyAlignment="1">
      <alignment horizontal="center" vertical="center"/>
    </xf>
    <xf numFmtId="176" fontId="41" fillId="0" borderId="285" xfId="0" applyNumberFormat="1" applyFont="1" applyBorder="1"/>
    <xf numFmtId="176" fontId="41" fillId="0" borderId="287" xfId="0" applyNumberFormat="1" applyFont="1" applyBorder="1"/>
    <xf numFmtId="176" fontId="41" fillId="0" borderId="289" xfId="0" applyNumberFormat="1" applyFont="1" applyBorder="1"/>
    <xf numFmtId="176" fontId="39" fillId="0" borderId="277" xfId="0" applyNumberFormat="1" applyFont="1" applyFill="1" applyBorder="1"/>
    <xf numFmtId="176" fontId="41" fillId="0" borderId="279" xfId="0" applyNumberFormat="1" applyFont="1" applyFill="1" applyBorder="1"/>
    <xf numFmtId="176" fontId="39" fillId="0" borderId="293" xfId="0" applyNumberFormat="1" applyFont="1" applyFill="1" applyBorder="1"/>
    <xf numFmtId="176" fontId="41" fillId="0" borderId="283" xfId="0" applyNumberFormat="1" applyFont="1" applyFill="1" applyBorder="1"/>
    <xf numFmtId="0" fontId="41" fillId="0" borderId="297" xfId="0" applyFont="1" applyBorder="1" applyAlignment="1">
      <alignment horizontal="left" vertical="center"/>
    </xf>
    <xf numFmtId="0" fontId="41" fillId="0" borderId="305" xfId="0" applyFont="1" applyBorder="1" applyAlignment="1">
      <alignment horizontal="left" vertical="center"/>
    </xf>
    <xf numFmtId="0" fontId="41" fillId="0" borderId="313" xfId="0" applyFont="1" applyBorder="1" applyAlignment="1">
      <alignment horizontal="left" vertical="center"/>
    </xf>
    <xf numFmtId="0" fontId="41" fillId="0" borderId="0" xfId="0" applyFont="1" applyFill="1" applyBorder="1" applyAlignment="1">
      <alignment horizontal="left" vertical="center"/>
    </xf>
    <xf numFmtId="183" fontId="41" fillId="0" borderId="171" xfId="0" applyNumberFormat="1" applyFont="1" applyBorder="1" applyAlignment="1">
      <alignment horizontal="center" vertical="center"/>
    </xf>
    <xf numFmtId="183" fontId="41" fillId="0" borderId="197" xfId="0" applyNumberFormat="1" applyFont="1" applyBorder="1" applyAlignment="1">
      <alignment horizontal="center" vertical="center"/>
    </xf>
    <xf numFmtId="183" fontId="41" fillId="0" borderId="198" xfId="0" applyNumberFormat="1" applyFont="1" applyBorder="1" applyAlignment="1">
      <alignment horizontal="center" vertical="center"/>
    </xf>
    <xf numFmtId="4" fontId="39" fillId="0" borderId="6" xfId="0" applyNumberFormat="1" applyFont="1" applyFill="1" applyBorder="1" applyAlignment="1">
      <alignment horizontal="center" vertical="center" wrapText="1"/>
    </xf>
    <xf numFmtId="0" fontId="41" fillId="0" borderId="0" xfId="0" applyFont="1"/>
    <xf numFmtId="182" fontId="41" fillId="0" borderId="84" xfId="0" applyNumberFormat="1" applyFont="1" applyBorder="1" applyAlignment="1">
      <alignment horizontal="right" vertical="center"/>
    </xf>
    <xf numFmtId="182" fontId="41" fillId="0" borderId="182" xfId="0" applyNumberFormat="1" applyFont="1" applyBorder="1" applyAlignment="1">
      <alignment horizontal="right" vertical="center"/>
    </xf>
    <xf numFmtId="181" fontId="41" fillId="0" borderId="84" xfId="0" applyNumberFormat="1" applyFont="1" applyBorder="1" applyAlignment="1">
      <alignment horizontal="right" vertical="center"/>
    </xf>
    <xf numFmtId="181" fontId="41" fillId="0" borderId="182" xfId="0" applyNumberFormat="1" applyFont="1" applyBorder="1" applyAlignment="1">
      <alignment horizontal="right" vertical="center"/>
    </xf>
    <xf numFmtId="0" fontId="36" fillId="6" borderId="0" xfId="0" applyFont="1" applyFill="1" applyAlignment="1">
      <alignment vertical="center"/>
    </xf>
    <xf numFmtId="0" fontId="59" fillId="12" borderId="63" xfId="0" applyFont="1" applyFill="1" applyBorder="1" applyAlignment="1">
      <alignment horizontal="center" vertical="center"/>
    </xf>
    <xf numFmtId="0" fontId="39" fillId="12" borderId="148" xfId="0" applyFont="1" applyFill="1" applyBorder="1" applyAlignment="1">
      <alignment horizontal="center" vertical="center"/>
    </xf>
    <xf numFmtId="0" fontId="39" fillId="12" borderId="168" xfId="0" applyFont="1" applyFill="1" applyBorder="1" applyAlignment="1">
      <alignment horizontal="center" vertical="center"/>
    </xf>
    <xf numFmtId="0" fontId="39" fillId="15" borderId="63" xfId="2" applyFont="1" applyFill="1" applyBorder="1" applyAlignment="1">
      <alignment horizontal="center" vertical="center"/>
    </xf>
    <xf numFmtId="0" fontId="39" fillId="15" borderId="145" xfId="2" quotePrefix="1" applyFont="1" applyFill="1" applyBorder="1" applyAlignment="1">
      <alignment horizontal="center" vertical="center" wrapText="1"/>
    </xf>
    <xf numFmtId="0" fontId="39" fillId="15" borderId="170" xfId="2" quotePrefix="1" applyFont="1" applyFill="1" applyBorder="1" applyAlignment="1">
      <alignment horizontal="center" vertical="center" wrapText="1"/>
    </xf>
    <xf numFmtId="0" fontId="39" fillId="15" borderId="63" xfId="2" quotePrefix="1" applyFont="1" applyFill="1" applyBorder="1" applyAlignment="1">
      <alignment horizontal="center" vertical="center" wrapText="1"/>
    </xf>
    <xf numFmtId="0" fontId="39" fillId="15" borderId="196" xfId="2" applyFont="1" applyFill="1" applyBorder="1" applyAlignment="1">
      <alignment horizontal="center" vertical="center"/>
    </xf>
    <xf numFmtId="0" fontId="39" fillId="15" borderId="195" xfId="2" quotePrefix="1" applyFont="1" applyFill="1" applyBorder="1" applyAlignment="1">
      <alignment horizontal="center" vertical="center" wrapText="1"/>
    </xf>
    <xf numFmtId="0" fontId="41" fillId="18" borderId="63" xfId="0" applyFont="1" applyFill="1" applyBorder="1"/>
    <xf numFmtId="0" fontId="41" fillId="18" borderId="150" xfId="0" applyFont="1" applyFill="1" applyBorder="1"/>
    <xf numFmtId="0" fontId="41" fillId="18" borderId="26" xfId="0" applyFont="1" applyFill="1" applyBorder="1"/>
    <xf numFmtId="0" fontId="41" fillId="18" borderId="4" xfId="0" applyFont="1" applyFill="1" applyBorder="1"/>
    <xf numFmtId="0" fontId="39" fillId="18" borderId="18" xfId="0" quotePrefix="1" applyFont="1" applyFill="1" applyBorder="1" applyAlignment="1">
      <alignment horizontal="center" vertical="center"/>
    </xf>
    <xf numFmtId="0" fontId="42" fillId="18" borderId="2" xfId="0" quotePrefix="1" applyFont="1" applyFill="1" applyBorder="1" applyAlignment="1">
      <alignment horizontal="center" vertical="center"/>
    </xf>
    <xf numFmtId="0" fontId="41" fillId="18" borderId="0" xfId="0" applyFont="1" applyFill="1" applyBorder="1"/>
    <xf numFmtId="0" fontId="42" fillId="18" borderId="4" xfId="0" quotePrefix="1" applyFont="1" applyFill="1" applyBorder="1" applyAlignment="1">
      <alignment horizontal="center" vertical="center"/>
    </xf>
    <xf numFmtId="0" fontId="41" fillId="18" borderId="68" xfId="0" applyFont="1" applyFill="1" applyBorder="1"/>
    <xf numFmtId="0" fontId="42" fillId="18" borderId="15" xfId="0" quotePrefix="1" applyFont="1" applyFill="1" applyBorder="1" applyAlignment="1">
      <alignment horizontal="center" vertical="center"/>
    </xf>
    <xf numFmtId="0" fontId="42" fillId="18" borderId="17" xfId="0" quotePrefix="1" applyFont="1" applyFill="1" applyBorder="1" applyAlignment="1">
      <alignment horizontal="center" vertical="center"/>
    </xf>
    <xf numFmtId="0" fontId="39" fillId="18" borderId="298" xfId="2" quotePrefix="1" applyFont="1" applyFill="1" applyBorder="1" applyAlignment="1">
      <alignment horizontal="center" vertical="center" wrapText="1"/>
    </xf>
    <xf numFmtId="0" fontId="39" fillId="18" borderId="325" xfId="2" applyFont="1" applyFill="1" applyBorder="1" applyAlignment="1">
      <alignment horizontal="center" vertical="center"/>
    </xf>
    <xf numFmtId="0" fontId="39" fillId="18" borderId="300" xfId="2" quotePrefix="1" applyFont="1" applyFill="1" applyBorder="1" applyAlignment="1">
      <alignment horizontal="center" vertical="center" wrapText="1"/>
    </xf>
    <xf numFmtId="164" fontId="39" fillId="18" borderId="6" xfId="0" quotePrefix="1" applyNumberFormat="1" applyFont="1" applyFill="1" applyBorder="1" applyAlignment="1">
      <alignment horizontal="center" vertical="center" wrapText="1"/>
    </xf>
    <xf numFmtId="164" fontId="42" fillId="18" borderId="2" xfId="0" quotePrefix="1" applyNumberFormat="1" applyFont="1" applyFill="1" applyBorder="1" applyAlignment="1">
      <alignment horizontal="center" vertical="center"/>
    </xf>
    <xf numFmtId="164" fontId="41" fillId="18" borderId="16" xfId="0" applyNumberFormat="1" applyFont="1" applyFill="1" applyBorder="1" applyAlignment="1">
      <alignment horizontal="center" vertical="center"/>
    </xf>
    <xf numFmtId="164" fontId="42" fillId="18" borderId="17" xfId="4" applyNumberFormat="1" applyFont="1" applyFill="1" applyBorder="1" applyAlignment="1" applyProtection="1">
      <alignment horizontal="center" vertical="center"/>
    </xf>
    <xf numFmtId="0" fontId="41" fillId="18" borderId="297" xfId="0" applyFont="1" applyFill="1" applyBorder="1"/>
    <xf numFmtId="0" fontId="41" fillId="18" borderId="192" xfId="0" applyFont="1" applyFill="1" applyBorder="1"/>
    <xf numFmtId="0" fontId="39" fillId="18" borderId="6" xfId="0" quotePrefix="1" applyFont="1" applyFill="1" applyBorder="1" applyAlignment="1">
      <alignment horizontal="center" vertical="center"/>
    </xf>
    <xf numFmtId="0" fontId="39" fillId="18" borderId="0" xfId="0" quotePrefix="1" applyFont="1" applyFill="1" applyBorder="1" applyAlignment="1">
      <alignment horizontal="center" vertical="center"/>
    </xf>
    <xf numFmtId="0" fontId="39" fillId="18" borderId="302" xfId="0" applyFont="1" applyFill="1" applyBorder="1" applyAlignment="1">
      <alignment vertical="center" wrapText="1"/>
    </xf>
    <xf numFmtId="0" fontId="39" fillId="18" borderId="192" xfId="0" applyFont="1" applyFill="1" applyBorder="1" applyAlignment="1">
      <alignment vertical="center" wrapText="1"/>
    </xf>
    <xf numFmtId="0" fontId="39" fillId="18" borderId="297" xfId="0" applyFont="1" applyFill="1" applyBorder="1" applyAlignment="1">
      <alignment vertical="center" wrapText="1"/>
    </xf>
    <xf numFmtId="0" fontId="39" fillId="18" borderId="4" xfId="0" applyFont="1" applyFill="1" applyBorder="1" applyAlignment="1">
      <alignment vertical="center" wrapText="1"/>
    </xf>
    <xf numFmtId="0" fontId="39" fillId="18" borderId="7" xfId="0" quotePrefix="1" applyFont="1" applyFill="1" applyBorder="1" applyAlignment="1">
      <alignment horizontal="center" vertical="center"/>
    </xf>
    <xf numFmtId="0" fontId="41" fillId="18" borderId="80" xfId="0" applyFont="1" applyFill="1" applyBorder="1"/>
    <xf numFmtId="0" fontId="39" fillId="18" borderId="0" xfId="0" quotePrefix="1" applyFont="1" applyFill="1" applyBorder="1" applyAlignment="1">
      <alignment horizontal="center" vertical="center" wrapText="1"/>
    </xf>
    <xf numFmtId="0" fontId="91" fillId="0" borderId="0" xfId="0" applyFont="1" applyFill="1"/>
    <xf numFmtId="0" fontId="93" fillId="0" borderId="0" xfId="0" applyFont="1" applyFill="1" applyAlignment="1">
      <alignment vertical="center"/>
    </xf>
    <xf numFmtId="0" fontId="91" fillId="0" borderId="184" xfId="0" applyFont="1" applyFill="1" applyBorder="1"/>
    <xf numFmtId="0" fontId="17" fillId="12" borderId="186" xfId="0" applyFont="1" applyFill="1" applyBorder="1" applyAlignment="1">
      <alignment vertical="center"/>
    </xf>
    <xf numFmtId="0" fontId="17" fillId="12" borderId="2" xfId="0" applyFont="1" applyFill="1" applyBorder="1" applyAlignment="1">
      <alignment horizontal="center" vertical="center"/>
    </xf>
    <xf numFmtId="0" fontId="17" fillId="12" borderId="24" xfId="0" applyFont="1" applyFill="1" applyBorder="1" applyAlignment="1">
      <alignment horizontal="center" vertical="center"/>
    </xf>
    <xf numFmtId="0" fontId="17" fillId="12" borderId="18" xfId="0" quotePrefix="1" applyFont="1" applyFill="1" applyBorder="1" applyAlignment="1">
      <alignment horizontal="left" vertical="center"/>
    </xf>
    <xf numFmtId="0" fontId="92" fillId="12" borderId="31" xfId="0" quotePrefix="1" applyFont="1" applyFill="1" applyBorder="1" applyAlignment="1">
      <alignment horizontal="center" vertical="center"/>
    </xf>
    <xf numFmtId="0" fontId="17" fillId="12" borderId="0" xfId="0" applyFont="1" applyFill="1" applyBorder="1" applyAlignment="1">
      <alignment horizontal="center" vertical="center"/>
    </xf>
    <xf numFmtId="0" fontId="92" fillId="12" borderId="2" xfId="0" quotePrefix="1" applyFont="1" applyFill="1" applyBorder="1" applyAlignment="1">
      <alignment horizontal="center" vertical="center"/>
    </xf>
    <xf numFmtId="0" fontId="17" fillId="12" borderId="18" xfId="0" applyFont="1" applyFill="1" applyBorder="1" applyAlignment="1">
      <alignment horizontal="center" vertical="center"/>
    </xf>
    <xf numFmtId="0" fontId="91" fillId="0" borderId="2" xfId="0" applyFont="1" applyFill="1" applyBorder="1" applyAlignment="1">
      <alignment horizontal="right" vertical="center"/>
    </xf>
    <xf numFmtId="39" fontId="17" fillId="0" borderId="32" xfId="4" applyNumberFormat="1" applyFont="1" applyFill="1" applyBorder="1" applyAlignment="1" applyProtection="1">
      <alignment horizontal="center" vertical="center"/>
    </xf>
    <xf numFmtId="39" fontId="92" fillId="0" borderId="33" xfId="4" applyNumberFormat="1" applyFont="1" applyFill="1" applyBorder="1" applyAlignment="1" applyProtection="1">
      <alignment horizontal="center" vertical="center"/>
    </xf>
    <xf numFmtId="39" fontId="92" fillId="0" borderId="40" xfId="4" applyNumberFormat="1" applyFont="1" applyFill="1" applyBorder="1" applyAlignment="1" applyProtection="1">
      <alignment horizontal="center" vertical="center"/>
    </xf>
    <xf numFmtId="164" fontId="17" fillId="0" borderId="32" xfId="4" applyNumberFormat="1" applyFont="1" applyFill="1" applyBorder="1" applyAlignment="1" applyProtection="1">
      <alignment horizontal="center" vertical="center"/>
    </xf>
    <xf numFmtId="164" fontId="92" fillId="0" borderId="33" xfId="4" applyNumberFormat="1" applyFont="1" applyFill="1" applyBorder="1" applyAlignment="1" applyProtection="1">
      <alignment horizontal="center" vertical="center"/>
    </xf>
    <xf numFmtId="164" fontId="92" fillId="0" borderId="40" xfId="4" applyNumberFormat="1" applyFont="1" applyFill="1" applyBorder="1" applyAlignment="1" applyProtection="1">
      <alignment horizontal="center" vertical="center"/>
    </xf>
    <xf numFmtId="173" fontId="17" fillId="0" borderId="19" xfId="4" applyNumberFormat="1" applyFont="1" applyFill="1" applyBorder="1" applyAlignment="1" applyProtection="1">
      <alignment horizontal="center" vertical="center"/>
    </xf>
    <xf numFmtId="164" fontId="92" fillId="0" borderId="8" xfId="4" applyNumberFormat="1" applyFont="1" applyFill="1" applyBorder="1" applyAlignment="1" applyProtection="1">
      <alignment horizontal="center" vertical="center"/>
    </xf>
    <xf numFmtId="39" fontId="17" fillId="0" borderId="34" xfId="4" applyNumberFormat="1" applyFont="1" applyFill="1" applyBorder="1" applyAlignment="1" applyProtection="1">
      <alignment horizontal="center" vertical="center"/>
    </xf>
    <xf numFmtId="39" fontId="92" fillId="0" borderId="35" xfId="4" applyNumberFormat="1" applyFont="1" applyFill="1" applyBorder="1" applyAlignment="1" applyProtection="1">
      <alignment horizontal="center" vertical="center"/>
    </xf>
    <xf numFmtId="39" fontId="92" fillId="0" borderId="41" xfId="4" applyNumberFormat="1" applyFont="1" applyFill="1" applyBorder="1" applyAlignment="1" applyProtection="1">
      <alignment horizontal="center" vertical="center"/>
    </xf>
    <xf numFmtId="164" fontId="17" fillId="0" borderId="34" xfId="4" applyNumberFormat="1" applyFont="1" applyFill="1" applyBorder="1" applyAlignment="1" applyProtection="1">
      <alignment horizontal="center" vertical="center"/>
    </xf>
    <xf numFmtId="164" fontId="92" fillId="0" borderId="35" xfId="4" applyNumberFormat="1" applyFont="1" applyFill="1" applyBorder="1" applyAlignment="1" applyProtection="1">
      <alignment horizontal="center" vertical="center"/>
    </xf>
    <xf numFmtId="164" fontId="92" fillId="0" borderId="41" xfId="4" applyNumberFormat="1" applyFont="1" applyFill="1" applyBorder="1" applyAlignment="1" applyProtection="1">
      <alignment horizontal="center" vertical="center"/>
    </xf>
    <xf numFmtId="173" fontId="17" fillId="0" borderId="20" xfId="4" applyNumberFormat="1" applyFont="1" applyFill="1" applyBorder="1" applyAlignment="1" applyProtection="1">
      <alignment horizontal="center" vertical="center"/>
    </xf>
    <xf numFmtId="164" fontId="92" fillId="0" borderId="9" xfId="4" applyNumberFormat="1" applyFont="1" applyFill="1" applyBorder="1" applyAlignment="1" applyProtection="1">
      <alignment horizontal="center" vertical="center"/>
    </xf>
    <xf numFmtId="0" fontId="91" fillId="0" borderId="30" xfId="0" applyFont="1" applyFill="1" applyBorder="1" applyAlignment="1">
      <alignment horizontal="right" vertical="center"/>
    </xf>
    <xf numFmtId="39" fontId="17" fillId="0" borderId="36" xfId="4" applyNumberFormat="1" applyFont="1" applyFill="1" applyBorder="1" applyAlignment="1" applyProtection="1">
      <alignment horizontal="center" vertical="center"/>
    </xf>
    <xf numFmtId="39" fontId="92" fillId="0" borderId="37" xfId="4" applyNumberFormat="1" applyFont="1" applyFill="1" applyBorder="1" applyAlignment="1" applyProtection="1">
      <alignment horizontal="center" vertical="center"/>
    </xf>
    <xf numFmtId="39" fontId="92" fillId="0" borderId="42" xfId="4" applyNumberFormat="1" applyFont="1" applyFill="1" applyBorder="1" applyAlignment="1" applyProtection="1">
      <alignment horizontal="center" vertical="center"/>
    </xf>
    <xf numFmtId="164" fontId="17" fillId="0" borderId="36" xfId="4" applyNumberFormat="1" applyFont="1" applyFill="1" applyBorder="1" applyAlignment="1" applyProtection="1">
      <alignment horizontal="center" vertical="center"/>
    </xf>
    <xf numFmtId="164" fontId="92" fillId="0" borderId="37" xfId="4" applyNumberFormat="1" applyFont="1" applyFill="1" applyBorder="1" applyAlignment="1" applyProtection="1">
      <alignment horizontal="center" vertical="center"/>
    </xf>
    <xf numFmtId="164" fontId="92" fillId="0" borderId="42" xfId="4" applyNumberFormat="1" applyFont="1" applyFill="1" applyBorder="1" applyAlignment="1" applyProtection="1">
      <alignment horizontal="center" vertical="center"/>
    </xf>
    <xf numFmtId="173" fontId="17" fillId="0" borderId="21" xfId="4" applyNumberFormat="1" applyFont="1" applyFill="1" applyBorder="1" applyAlignment="1" applyProtection="1">
      <alignment horizontal="center" vertical="center"/>
    </xf>
    <xf numFmtId="164" fontId="92" fillId="0" borderId="10" xfId="4" applyNumberFormat="1" applyFont="1" applyFill="1" applyBorder="1" applyAlignment="1" applyProtection="1">
      <alignment horizontal="center" vertical="center"/>
    </xf>
    <xf numFmtId="173" fontId="17" fillId="0" borderId="22" xfId="4" applyNumberFormat="1" applyFont="1" applyFill="1" applyBorder="1" applyAlignment="1" applyProtection="1">
      <alignment horizontal="center" vertical="center"/>
    </xf>
    <xf numFmtId="164" fontId="92" fillId="0" borderId="11" xfId="4" applyNumberFormat="1" applyFont="1" applyFill="1" applyBorder="1" applyAlignment="1" applyProtection="1">
      <alignment horizontal="center" vertical="center"/>
    </xf>
    <xf numFmtId="0" fontId="91" fillId="0" borderId="184" xfId="0" applyFont="1" applyFill="1" applyBorder="1" applyAlignment="1">
      <alignment horizontal="right" vertical="center"/>
    </xf>
    <xf numFmtId="39" fontId="17" fillId="0" borderId="38" xfId="4" applyNumberFormat="1" applyFont="1" applyFill="1" applyBorder="1" applyAlignment="1" applyProtection="1">
      <alignment horizontal="center" vertical="center"/>
    </xf>
    <xf numFmtId="39" fontId="92" fillId="0" borderId="39" xfId="4" applyNumberFormat="1" applyFont="1" applyFill="1" applyBorder="1" applyAlignment="1" applyProtection="1">
      <alignment horizontal="center" vertical="center"/>
    </xf>
    <xf numFmtId="39" fontId="92" fillId="0" borderId="43" xfId="4" applyNumberFormat="1" applyFont="1" applyFill="1" applyBorder="1" applyAlignment="1" applyProtection="1">
      <alignment horizontal="center" vertical="center"/>
    </xf>
    <xf numFmtId="164" fontId="17" fillId="0" borderId="38" xfId="4" applyNumberFormat="1" applyFont="1" applyFill="1" applyBorder="1" applyAlignment="1" applyProtection="1">
      <alignment horizontal="center" vertical="center"/>
    </xf>
    <xf numFmtId="164" fontId="92" fillId="0" borderId="39" xfId="4" applyNumberFormat="1" applyFont="1" applyFill="1" applyBorder="1" applyAlignment="1" applyProtection="1">
      <alignment horizontal="center" vertical="center"/>
    </xf>
    <xf numFmtId="164" fontId="92" fillId="0" borderId="43" xfId="4" applyNumberFormat="1" applyFont="1" applyFill="1" applyBorder="1" applyAlignment="1" applyProtection="1">
      <alignment horizontal="center" vertical="center"/>
    </xf>
    <xf numFmtId="173" fontId="17" fillId="0" borderId="23" xfId="4" applyNumberFormat="1" applyFont="1" applyFill="1" applyBorder="1" applyAlignment="1" applyProtection="1">
      <alignment horizontal="center" vertical="center"/>
    </xf>
    <xf numFmtId="164" fontId="92" fillId="0" borderId="12" xfId="4" applyNumberFormat="1" applyFont="1" applyFill="1" applyBorder="1" applyAlignment="1" applyProtection="1">
      <alignment horizontal="center" vertical="center"/>
    </xf>
    <xf numFmtId="0" fontId="91" fillId="0" borderId="0" xfId="0" quotePrefix="1" applyFont="1" applyFill="1" applyBorder="1" applyAlignment="1">
      <alignment horizontal="center" vertical="center" wrapText="1"/>
    </xf>
    <xf numFmtId="0" fontId="91" fillId="0" borderId="0" xfId="0" applyFont="1" applyFill="1" applyBorder="1" applyAlignment="1">
      <alignment horizontal="left" vertical="center"/>
    </xf>
    <xf numFmtId="39" fontId="17" fillId="0" borderId="0" xfId="4" applyNumberFormat="1" applyFont="1" applyFill="1" applyBorder="1" applyAlignment="1" applyProtection="1">
      <alignment horizontal="center" vertical="center"/>
    </xf>
    <xf numFmtId="39" fontId="92" fillId="0" borderId="0" xfId="4" applyNumberFormat="1" applyFont="1" applyFill="1" applyBorder="1" applyAlignment="1" applyProtection="1">
      <alignment horizontal="center" vertical="center"/>
    </xf>
    <xf numFmtId="173" fontId="17" fillId="0" borderId="0" xfId="4" applyNumberFormat="1" applyFont="1" applyFill="1" applyBorder="1" applyAlignment="1" applyProtection="1">
      <alignment horizontal="center" vertical="center"/>
    </xf>
    <xf numFmtId="164" fontId="92" fillId="0" borderId="0" xfId="4" applyNumberFormat="1" applyFont="1" applyFill="1" applyBorder="1" applyAlignment="1" applyProtection="1">
      <alignment horizontal="center" vertical="center"/>
    </xf>
    <xf numFmtId="0" fontId="91" fillId="0" borderId="0" xfId="0" applyFont="1" applyFill="1" applyBorder="1" applyAlignment="1">
      <alignment horizontal="right" vertical="center"/>
    </xf>
    <xf numFmtId="39" fontId="91" fillId="0" borderId="0" xfId="4" applyNumberFormat="1" applyFont="1" applyFill="1" applyBorder="1" applyAlignment="1" applyProtection="1">
      <alignment horizontal="center" vertical="center"/>
    </xf>
    <xf numFmtId="0" fontId="91" fillId="0" borderId="0" xfId="0" applyFont="1"/>
    <xf numFmtId="0" fontId="91" fillId="0" borderId="26" xfId="0" applyFont="1" applyFill="1" applyBorder="1"/>
    <xf numFmtId="0" fontId="91" fillId="0" borderId="2" xfId="0" applyFont="1" applyFill="1" applyBorder="1"/>
    <xf numFmtId="0" fontId="17" fillId="12" borderId="48" xfId="0" applyFont="1" applyFill="1" applyBorder="1" applyAlignment="1">
      <alignment horizontal="center" vertical="center" wrapText="1"/>
    </xf>
    <xf numFmtId="0" fontId="17" fillId="12" borderId="7" xfId="0" quotePrefix="1" applyFont="1" applyFill="1" applyBorder="1" applyAlignment="1">
      <alignment horizontal="center" vertical="center"/>
    </xf>
    <xf numFmtId="0" fontId="92" fillId="12" borderId="4" xfId="0" quotePrefix="1" applyFont="1" applyFill="1" applyBorder="1" applyAlignment="1">
      <alignment horizontal="center" vertical="center"/>
    </xf>
    <xf numFmtId="0" fontId="92" fillId="12" borderId="0" xfId="0" quotePrefix="1" applyFont="1" applyFill="1" applyBorder="1" applyAlignment="1">
      <alignment horizontal="center" vertical="center"/>
    </xf>
    <xf numFmtId="0" fontId="91" fillId="0" borderId="122" xfId="0" applyFont="1" applyBorder="1"/>
    <xf numFmtId="0" fontId="17" fillId="12" borderId="15" xfId="0" applyFont="1" applyFill="1" applyBorder="1" applyAlignment="1">
      <alignment horizontal="center" vertical="center" wrapText="1"/>
    </xf>
    <xf numFmtId="0" fontId="17" fillId="12" borderId="0" xfId="0" quotePrefix="1" applyFont="1" applyFill="1" applyBorder="1" applyAlignment="1">
      <alignment horizontal="center" vertical="center" wrapText="1"/>
    </xf>
    <xf numFmtId="170" fontId="17" fillId="0" borderId="132" xfId="0" applyNumberFormat="1" applyFont="1" applyFill="1" applyBorder="1" applyAlignment="1">
      <alignment horizontal="center" vertical="center"/>
    </xf>
    <xf numFmtId="164" fontId="92" fillId="0" borderId="133" xfId="4" applyNumberFormat="1" applyFont="1" applyFill="1" applyBorder="1" applyAlignment="1" applyProtection="1">
      <alignment horizontal="center" vertical="center"/>
    </xf>
    <xf numFmtId="164" fontId="92" fillId="0" borderId="312" xfId="4" applyNumberFormat="1" applyFont="1" applyFill="1" applyBorder="1" applyAlignment="1" applyProtection="1">
      <alignment horizontal="center" vertical="center"/>
    </xf>
    <xf numFmtId="170" fontId="17" fillId="4" borderId="311" xfId="0" applyNumberFormat="1" applyFont="1" applyFill="1" applyBorder="1" applyAlignment="1">
      <alignment horizontal="center" vertical="center"/>
    </xf>
    <xf numFmtId="164" fontId="92" fillId="4" borderId="134" xfId="4" applyNumberFormat="1" applyFont="1" applyFill="1" applyBorder="1" applyAlignment="1" applyProtection="1">
      <alignment horizontal="center" vertical="center"/>
    </xf>
    <xf numFmtId="0" fontId="91" fillId="0" borderId="116" xfId="0" applyFont="1" applyBorder="1" applyAlignment="1">
      <alignment horizontal="left" vertical="center" wrapText="1"/>
    </xf>
    <xf numFmtId="4" fontId="17" fillId="0" borderId="78" xfId="0" applyNumberFormat="1" applyFont="1" applyBorder="1" applyAlignment="1">
      <alignment horizontal="center" vertical="center"/>
    </xf>
    <xf numFmtId="2" fontId="92" fillId="0" borderId="82" xfId="4" applyNumberFormat="1" applyFont="1" applyFill="1" applyBorder="1" applyAlignment="1" applyProtection="1">
      <alignment horizontal="center" vertical="center"/>
    </xf>
    <xf numFmtId="170" fontId="17" fillId="0" borderId="66" xfId="0" applyNumberFormat="1" applyFont="1" applyFill="1" applyBorder="1" applyAlignment="1">
      <alignment horizontal="center" vertical="center"/>
    </xf>
    <xf numFmtId="164" fontId="92" fillId="0" borderId="85" xfId="4" applyNumberFormat="1" applyFont="1" applyFill="1" applyBorder="1" applyAlignment="1" applyProtection="1">
      <alignment horizontal="center" vertical="center"/>
    </xf>
    <xf numFmtId="164" fontId="92" fillId="0" borderId="75" xfId="4" applyNumberFormat="1" applyFont="1" applyFill="1" applyBorder="1" applyAlignment="1" applyProtection="1">
      <alignment horizontal="center" vertical="center"/>
    </xf>
    <xf numFmtId="170" fontId="17" fillId="4" borderId="66" xfId="0" applyNumberFormat="1" applyFont="1" applyFill="1" applyBorder="1" applyAlignment="1">
      <alignment horizontal="center" vertical="center"/>
    </xf>
    <xf numFmtId="164" fontId="92" fillId="4" borderId="86" xfId="4" applyNumberFormat="1" applyFont="1" applyFill="1" applyBorder="1" applyAlignment="1" applyProtection="1">
      <alignment horizontal="center" vertical="center"/>
    </xf>
    <xf numFmtId="0" fontId="91" fillId="0" borderId="4" xfId="0" applyFont="1" applyBorder="1" applyAlignment="1">
      <alignment horizontal="left" vertical="center" wrapText="1"/>
    </xf>
    <xf numFmtId="4" fontId="17" fillId="0" borderId="66" xfId="0" applyNumberFormat="1" applyFont="1" applyBorder="1" applyAlignment="1">
      <alignment horizontal="center" vertical="center"/>
    </xf>
    <xf numFmtId="2" fontId="92" fillId="0" borderId="86" xfId="4" applyNumberFormat="1" applyFont="1" applyFill="1" applyBorder="1" applyAlignment="1" applyProtection="1">
      <alignment horizontal="center" vertical="center"/>
    </xf>
    <xf numFmtId="170" fontId="17" fillId="0" borderId="75" xfId="0" applyNumberFormat="1" applyFont="1" applyFill="1" applyBorder="1" applyAlignment="1">
      <alignment horizontal="center" vertical="center"/>
    </xf>
    <xf numFmtId="164" fontId="92" fillId="0" borderId="86" xfId="4" applyNumberFormat="1" applyFont="1" applyFill="1" applyBorder="1" applyAlignment="1" applyProtection="1">
      <alignment horizontal="center" vertical="center"/>
    </xf>
    <xf numFmtId="170" fontId="17" fillId="2" borderId="67" xfId="0" applyNumberFormat="1" applyFont="1" applyFill="1" applyBorder="1" applyAlignment="1">
      <alignment horizontal="center" vertical="center"/>
    </xf>
    <xf numFmtId="164" fontId="92" fillId="2" borderId="64" xfId="4" applyNumberFormat="1" applyFont="1" applyFill="1" applyBorder="1" applyAlignment="1" applyProtection="1">
      <alignment horizontal="center" vertical="center"/>
    </xf>
    <xf numFmtId="170" fontId="17" fillId="0" borderId="67" xfId="0" applyNumberFormat="1" applyFont="1" applyFill="1" applyBorder="1" applyAlignment="1">
      <alignment horizontal="center" vertical="center"/>
    </xf>
    <xf numFmtId="164" fontId="92" fillId="0" borderId="73" xfId="4" applyNumberFormat="1" applyFont="1" applyFill="1" applyBorder="1" applyAlignment="1" applyProtection="1">
      <alignment horizontal="center" vertical="center"/>
    </xf>
    <xf numFmtId="0" fontId="91" fillId="0" borderId="179" xfId="0" applyFont="1" applyBorder="1" applyAlignment="1">
      <alignment horizontal="left" vertical="center" wrapText="1"/>
    </xf>
    <xf numFmtId="4" fontId="17" fillId="0" borderId="67" xfId="0" applyNumberFormat="1" applyFont="1" applyBorder="1" applyAlignment="1">
      <alignment horizontal="center" vertical="center"/>
    </xf>
    <xf numFmtId="2" fontId="92" fillId="0" borderId="73" xfId="4" applyNumberFormat="1" applyFont="1" applyFill="1" applyBorder="1" applyAlignment="1" applyProtection="1">
      <alignment horizontal="center" vertical="center"/>
    </xf>
    <xf numFmtId="0" fontId="91" fillId="0" borderId="0" xfId="0" applyFont="1" applyFill="1" applyBorder="1" applyAlignment="1">
      <alignment horizontal="left" vertical="center" wrapText="1"/>
    </xf>
    <xf numFmtId="170" fontId="17" fillId="0" borderId="0" xfId="0" applyNumberFormat="1" applyFont="1" applyFill="1" applyBorder="1" applyAlignment="1">
      <alignment horizontal="center" vertical="center"/>
    </xf>
    <xf numFmtId="0" fontId="91" fillId="0" borderId="0" xfId="0" applyFont="1" applyBorder="1"/>
    <xf numFmtId="4" fontId="17" fillId="0" borderId="0" xfId="0" applyNumberFormat="1" applyFont="1" applyBorder="1" applyAlignment="1">
      <alignment horizontal="center" vertical="center"/>
    </xf>
    <xf numFmtId="2" fontId="92" fillId="0" borderId="0" xfId="4" applyNumberFormat="1" applyFont="1" applyFill="1" applyBorder="1" applyAlignment="1" applyProtection="1">
      <alignment horizontal="center" vertical="center"/>
    </xf>
    <xf numFmtId="0" fontId="17" fillId="12" borderId="167" xfId="0" applyFont="1" applyFill="1" applyBorder="1" applyAlignment="1">
      <alignment horizontal="left" vertical="center" wrapText="1"/>
    </xf>
    <xf numFmtId="0" fontId="91" fillId="12" borderId="16" xfId="0" applyFont="1" applyFill="1" applyBorder="1"/>
    <xf numFmtId="0" fontId="92" fillId="12" borderId="15" xfId="0" quotePrefix="1" applyFont="1" applyFill="1" applyBorder="1" applyAlignment="1">
      <alignment horizontal="center" vertical="center"/>
    </xf>
    <xf numFmtId="0" fontId="91" fillId="12" borderId="68" xfId="0" applyFont="1" applyFill="1" applyBorder="1"/>
    <xf numFmtId="0" fontId="92" fillId="12" borderId="17" xfId="0" quotePrefix="1" applyFont="1" applyFill="1" applyBorder="1" applyAlignment="1">
      <alignment horizontal="center" vertical="center"/>
    </xf>
    <xf numFmtId="0" fontId="91" fillId="0" borderId="0" xfId="0" applyFont="1" applyFill="1" applyBorder="1"/>
    <xf numFmtId="0" fontId="91" fillId="0" borderId="276" xfId="0" applyFont="1" applyBorder="1" applyAlignment="1">
      <alignment horizontal="left" vertical="center" wrapText="1"/>
    </xf>
    <xf numFmtId="164" fontId="17" fillId="0" borderId="65" xfId="0" applyNumberFormat="1" applyFont="1" applyBorder="1" applyAlignment="1">
      <alignment horizontal="center" vertical="center"/>
    </xf>
    <xf numFmtId="164" fontId="92" fillId="0" borderId="83" xfId="0" applyNumberFormat="1" applyFont="1" applyBorder="1" applyAlignment="1">
      <alignment horizontal="center" vertical="center"/>
    </xf>
    <xf numFmtId="164" fontId="17" fillId="0" borderId="74" xfId="0" applyNumberFormat="1" applyFont="1" applyBorder="1" applyAlignment="1">
      <alignment horizontal="center" vertical="center"/>
    </xf>
    <xf numFmtId="164" fontId="92" fillId="0" borderId="84" xfId="0" applyNumberFormat="1" applyFont="1" applyBorder="1" applyAlignment="1">
      <alignment horizontal="center" vertical="center"/>
    </xf>
    <xf numFmtId="0" fontId="91" fillId="0" borderId="53" xfId="0" quotePrefix="1" applyFont="1" applyFill="1" applyBorder="1" applyAlignment="1">
      <alignment horizontal="left" vertical="center" wrapText="1"/>
    </xf>
    <xf numFmtId="164" fontId="17" fillId="0" borderId="67" xfId="0" applyNumberFormat="1" applyFont="1" applyBorder="1" applyAlignment="1">
      <alignment horizontal="center" vertical="center"/>
    </xf>
    <xf numFmtId="164" fontId="92" fillId="0" borderId="64" xfId="0" applyNumberFormat="1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92" fillId="0" borderId="73" xfId="0" applyNumberFormat="1" applyFont="1" applyBorder="1" applyAlignment="1">
      <alignment horizontal="center" vertical="center"/>
    </xf>
    <xf numFmtId="0" fontId="91" fillId="0" borderId="0" xfId="0" quotePrefix="1" applyFont="1" applyFill="1" applyBorder="1" applyAlignment="1">
      <alignment horizontal="left" vertical="center" wrapText="1"/>
    </xf>
    <xf numFmtId="164" fontId="17" fillId="0" borderId="0" xfId="0" applyNumberFormat="1" applyFont="1" applyBorder="1" applyAlignment="1">
      <alignment vertical="center"/>
    </xf>
    <xf numFmtId="164" fontId="92" fillId="0" borderId="0" xfId="0" applyNumberFormat="1" applyFont="1" applyBorder="1" applyAlignment="1">
      <alignment vertical="center"/>
    </xf>
    <xf numFmtId="0" fontId="95" fillId="0" borderId="29" xfId="0" quotePrefix="1" applyFont="1" applyFill="1" applyBorder="1" applyAlignment="1">
      <alignment horizontal="center" vertical="center"/>
    </xf>
    <xf numFmtId="0" fontId="92" fillId="0" borderId="15" xfId="0" quotePrefix="1" applyFont="1" applyFill="1" applyBorder="1" applyAlignment="1">
      <alignment horizontal="center" vertical="center"/>
    </xf>
    <xf numFmtId="0" fontId="95" fillId="0" borderId="68" xfId="0" quotePrefix="1" applyFont="1" applyFill="1" applyBorder="1" applyAlignment="1">
      <alignment horizontal="center" vertical="center"/>
    </xf>
    <xf numFmtId="0" fontId="92" fillId="0" borderId="17" xfId="0" quotePrefix="1" applyFont="1" applyFill="1" applyBorder="1" applyAlignment="1">
      <alignment horizontal="center" vertical="center"/>
    </xf>
    <xf numFmtId="4" fontId="17" fillId="0" borderId="79" xfId="0" applyNumberFormat="1" applyFont="1" applyFill="1" applyBorder="1" applyAlignment="1">
      <alignment horizontal="center" vertical="center"/>
    </xf>
    <xf numFmtId="2" fontId="92" fillId="0" borderId="179" xfId="0" applyNumberFormat="1" applyFont="1" applyBorder="1" applyAlignment="1">
      <alignment horizontal="center" vertical="center"/>
    </xf>
    <xf numFmtId="4" fontId="17" fillId="0" borderId="183" xfId="0" applyNumberFormat="1" applyFont="1" applyFill="1" applyBorder="1" applyAlignment="1">
      <alignment horizontal="center" vertical="center"/>
    </xf>
    <xf numFmtId="2" fontId="92" fillId="0" borderId="182" xfId="0" applyNumberFormat="1" applyFont="1" applyBorder="1" applyAlignment="1">
      <alignment horizontal="center" vertical="center"/>
    </xf>
    <xf numFmtId="0" fontId="17" fillId="13" borderId="186" xfId="0" applyFont="1" applyFill="1" applyBorder="1" applyAlignment="1">
      <alignment vertical="center"/>
    </xf>
    <xf numFmtId="0" fontId="17" fillId="13" borderId="2" xfId="0" applyFont="1" applyFill="1" applyBorder="1" applyAlignment="1">
      <alignment horizontal="center" vertical="center"/>
    </xf>
    <xf numFmtId="0" fontId="17" fillId="13" borderId="24" xfId="0" applyFont="1" applyFill="1" applyBorder="1" applyAlignment="1">
      <alignment horizontal="center" vertical="center"/>
    </xf>
    <xf numFmtId="0" fontId="17" fillId="13" borderId="18" xfId="0" quotePrefix="1" applyFont="1" applyFill="1" applyBorder="1" applyAlignment="1">
      <alignment horizontal="left" vertical="center"/>
    </xf>
    <xf numFmtId="0" fontId="92" fillId="13" borderId="31" xfId="0" quotePrefix="1" applyFont="1" applyFill="1" applyBorder="1" applyAlignment="1">
      <alignment horizontal="center" vertical="center"/>
    </xf>
    <xf numFmtId="0" fontId="17" fillId="13" borderId="0" xfId="0" applyFont="1" applyFill="1" applyBorder="1" applyAlignment="1">
      <alignment horizontal="center" vertical="center"/>
    </xf>
    <xf numFmtId="0" fontId="92" fillId="13" borderId="2" xfId="0" quotePrefix="1" applyFont="1" applyFill="1" applyBorder="1" applyAlignment="1">
      <alignment horizontal="center" vertical="center"/>
    </xf>
    <xf numFmtId="0" fontId="17" fillId="13" borderId="18" xfId="0" applyFont="1" applyFill="1" applyBorder="1" applyAlignment="1">
      <alignment horizontal="center" vertical="center"/>
    </xf>
    <xf numFmtId="0" fontId="17" fillId="13" borderId="48" xfId="0" applyFont="1" applyFill="1" applyBorder="1" applyAlignment="1">
      <alignment horizontal="center" vertical="center" wrapText="1"/>
    </xf>
    <xf numFmtId="0" fontId="17" fillId="13" borderId="7" xfId="0" quotePrefix="1" applyFont="1" applyFill="1" applyBorder="1" applyAlignment="1">
      <alignment horizontal="center" vertical="center"/>
    </xf>
    <xf numFmtId="0" fontId="92" fillId="13" borderId="4" xfId="0" quotePrefix="1" applyFont="1" applyFill="1" applyBorder="1" applyAlignment="1">
      <alignment horizontal="center" vertical="center"/>
    </xf>
    <xf numFmtId="0" fontId="92" fillId="13" borderId="0" xfId="0" quotePrefix="1" applyFont="1" applyFill="1" applyBorder="1" applyAlignment="1">
      <alignment horizontal="center" vertical="center"/>
    </xf>
    <xf numFmtId="0" fontId="17" fillId="13" borderId="15" xfId="0" applyFont="1" applyFill="1" applyBorder="1" applyAlignment="1">
      <alignment horizontal="center" vertical="center" wrapText="1"/>
    </xf>
    <xf numFmtId="0" fontId="17" fillId="13" borderId="0" xfId="0" quotePrefix="1" applyFont="1" applyFill="1" applyBorder="1" applyAlignment="1">
      <alignment horizontal="center" vertical="center" wrapText="1"/>
    </xf>
    <xf numFmtId="164" fontId="92" fillId="0" borderId="311" xfId="4" applyNumberFormat="1" applyFont="1" applyFill="1" applyBorder="1" applyAlignment="1" applyProtection="1">
      <alignment horizontal="center" vertical="center"/>
    </xf>
    <xf numFmtId="170" fontId="17" fillId="4" borderId="315" xfId="0" applyNumberFormat="1" applyFont="1" applyFill="1" applyBorder="1" applyAlignment="1">
      <alignment horizontal="center" vertical="center"/>
    </xf>
    <xf numFmtId="0" fontId="17" fillId="13" borderId="167" xfId="0" applyFont="1" applyFill="1" applyBorder="1" applyAlignment="1">
      <alignment horizontal="left" vertical="center" wrapText="1"/>
    </xf>
    <xf numFmtId="0" fontId="91" fillId="13" borderId="16" xfId="0" applyFont="1" applyFill="1" applyBorder="1"/>
    <xf numFmtId="0" fontId="92" fillId="13" borderId="15" xfId="0" quotePrefix="1" applyFont="1" applyFill="1" applyBorder="1" applyAlignment="1">
      <alignment horizontal="center" vertical="center"/>
    </xf>
    <xf numFmtId="0" fontId="91" fillId="13" borderId="68" xfId="0" applyFont="1" applyFill="1" applyBorder="1"/>
    <xf numFmtId="0" fontId="92" fillId="13" borderId="17" xfId="0" quotePrefix="1" applyFont="1" applyFill="1" applyBorder="1" applyAlignment="1">
      <alignment horizontal="center" vertical="center"/>
    </xf>
    <xf numFmtId="0" fontId="95" fillId="13" borderId="29" xfId="0" quotePrefix="1" applyFont="1" applyFill="1" applyBorder="1" applyAlignment="1">
      <alignment horizontal="center" vertical="center"/>
    </xf>
    <xf numFmtId="4" fontId="17" fillId="0" borderId="305" xfId="0" applyNumberFormat="1" applyFont="1" applyFill="1" applyBorder="1" applyAlignment="1">
      <alignment horizontal="center" vertical="center"/>
    </xf>
    <xf numFmtId="2" fontId="92" fillId="0" borderId="307" xfId="0" applyNumberFormat="1" applyFont="1" applyBorder="1" applyAlignment="1">
      <alignment horizontal="center" vertical="center"/>
    </xf>
    <xf numFmtId="0" fontId="91" fillId="0" borderId="26" xfId="0" quotePrefix="1" applyFont="1" applyBorder="1" applyAlignment="1">
      <alignment horizontal="left"/>
    </xf>
    <xf numFmtId="0" fontId="99" fillId="0" borderId="0" xfId="0" applyFont="1"/>
    <xf numFmtId="164" fontId="92" fillId="0" borderId="134" xfId="4" applyNumberFormat="1" applyFont="1" applyFill="1" applyBorder="1" applyAlignment="1" applyProtection="1">
      <alignment horizontal="center" vertical="center"/>
    </xf>
    <xf numFmtId="172" fontId="91" fillId="0" borderId="0" xfId="8" applyNumberFormat="1" applyFont="1" applyFill="1" applyBorder="1" applyAlignment="1" applyProtection="1"/>
    <xf numFmtId="168" fontId="99" fillId="0" borderId="0" xfId="4" applyNumberFormat="1" applyFont="1" applyFill="1" applyBorder="1" applyAlignment="1" applyProtection="1"/>
    <xf numFmtId="167" fontId="91" fillId="0" borderId="0" xfId="4" applyFont="1" applyFill="1" applyBorder="1" applyAlignment="1" applyProtection="1"/>
    <xf numFmtId="172" fontId="91" fillId="0" borderId="0" xfId="4" applyNumberFormat="1" applyFont="1" applyFill="1" applyBorder="1" applyAlignment="1" applyProtection="1"/>
    <xf numFmtId="2" fontId="91" fillId="0" borderId="0" xfId="0" applyNumberFormat="1" applyFont="1"/>
    <xf numFmtId="0" fontId="91" fillId="12" borderId="26" xfId="0" applyFont="1" applyFill="1" applyBorder="1"/>
    <xf numFmtId="0" fontId="91" fillId="12" borderId="192" xfId="0" applyFont="1" applyFill="1" applyBorder="1"/>
    <xf numFmtId="0" fontId="101" fillId="0" borderId="0" xfId="0" quotePrefix="1" applyFont="1" applyFill="1" applyBorder="1" applyAlignment="1">
      <alignment horizontal="center" vertical="center"/>
    </xf>
    <xf numFmtId="2" fontId="17" fillId="0" borderId="0" xfId="0" applyNumberFormat="1" applyFont="1" applyFill="1" applyBorder="1" applyAlignment="1">
      <alignment horizontal="center" vertical="center"/>
    </xf>
    <xf numFmtId="0" fontId="17" fillId="12" borderId="29" xfId="0" applyFont="1" applyFill="1" applyBorder="1" applyAlignment="1">
      <alignment horizontal="center" vertical="center"/>
    </xf>
    <xf numFmtId="0" fontId="17" fillId="12" borderId="18" xfId="0" quotePrefix="1" applyFont="1" applyFill="1" applyBorder="1" applyAlignment="1">
      <alignment horizontal="center" vertical="center"/>
    </xf>
    <xf numFmtId="0" fontId="17" fillId="12" borderId="167" xfId="0" applyFont="1" applyFill="1" applyBorder="1" applyAlignment="1">
      <alignment horizontal="center" vertical="center" wrapText="1"/>
    </xf>
    <xf numFmtId="170" fontId="17" fillId="5" borderId="311" xfId="0" applyNumberFormat="1" applyFont="1" applyFill="1" applyBorder="1" applyAlignment="1">
      <alignment horizontal="center" vertical="center"/>
    </xf>
    <xf numFmtId="164" fontId="92" fillId="5" borderId="134" xfId="4" applyNumberFormat="1" applyFont="1" applyFill="1" applyBorder="1" applyAlignment="1" applyProtection="1">
      <alignment horizontal="center" vertical="center"/>
    </xf>
    <xf numFmtId="0" fontId="91" fillId="0" borderId="120" xfId="0" applyFont="1" applyBorder="1" applyAlignment="1">
      <alignment horizontal="left" vertical="center"/>
    </xf>
    <xf numFmtId="170" fontId="17" fillId="5" borderId="75" xfId="0" applyNumberFormat="1" applyFont="1" applyFill="1" applyBorder="1" applyAlignment="1">
      <alignment horizontal="center" vertical="center"/>
    </xf>
    <xf numFmtId="164" fontId="92" fillId="5" borderId="86" xfId="4" applyNumberFormat="1" applyFont="1" applyFill="1" applyBorder="1" applyAlignment="1" applyProtection="1">
      <alignment horizontal="center" vertical="center"/>
    </xf>
    <xf numFmtId="0" fontId="91" fillId="0" borderId="54" xfId="0" applyFont="1" applyBorder="1" applyAlignment="1">
      <alignment horizontal="left" vertical="center"/>
    </xf>
    <xf numFmtId="0" fontId="91" fillId="0" borderId="122" xfId="0" applyFont="1" applyFill="1" applyBorder="1"/>
    <xf numFmtId="170" fontId="17" fillId="5" borderId="67" xfId="0" applyNumberFormat="1" applyFont="1" applyFill="1" applyBorder="1" applyAlignment="1">
      <alignment horizontal="center" vertical="center"/>
    </xf>
    <xf numFmtId="164" fontId="92" fillId="5" borderId="64" xfId="4" applyNumberFormat="1" applyFont="1" applyFill="1" applyBorder="1" applyAlignment="1" applyProtection="1">
      <alignment horizontal="center" vertical="center"/>
    </xf>
    <xf numFmtId="170" fontId="17" fillId="0" borderId="3" xfId="0" applyNumberFormat="1" applyFont="1" applyFill="1" applyBorder="1" applyAlignment="1">
      <alignment horizontal="center" vertical="center"/>
    </xf>
    <xf numFmtId="0" fontId="91" fillId="0" borderId="53" xfId="0" applyFont="1" applyBorder="1" applyAlignment="1">
      <alignment horizontal="left" vertical="center" wrapText="1"/>
    </xf>
    <xf numFmtId="0" fontId="17" fillId="0" borderId="0" xfId="0" applyFont="1" applyFill="1" applyBorder="1" applyAlignment="1">
      <alignment wrapText="1"/>
    </xf>
    <xf numFmtId="0" fontId="91" fillId="0" borderId="0" xfId="0" quotePrefix="1" applyFont="1" applyFill="1" applyBorder="1" applyAlignment="1">
      <alignment wrapText="1"/>
    </xf>
    <xf numFmtId="170" fontId="91" fillId="0" borderId="0" xfId="0" applyNumberFormat="1" applyFont="1" applyFill="1" applyBorder="1" applyAlignment="1"/>
    <xf numFmtId="0" fontId="17" fillId="12" borderId="167" xfId="0" applyFont="1" applyFill="1" applyBorder="1" applyAlignment="1">
      <alignment horizontal="right" vertical="center" wrapText="1"/>
    </xf>
    <xf numFmtId="0" fontId="91" fillId="0" borderId="276" xfId="0" applyFont="1" applyFill="1" applyBorder="1" applyAlignment="1">
      <alignment horizontal="left" vertical="center"/>
    </xf>
    <xf numFmtId="164" fontId="17" fillId="0" borderId="77" xfId="0" applyNumberFormat="1" applyFont="1" applyBorder="1" applyAlignment="1">
      <alignment horizontal="left" vertical="center" indent="1"/>
    </xf>
    <xf numFmtId="164" fontId="92" fillId="0" borderId="81" xfId="0" applyNumberFormat="1" applyFont="1" applyBorder="1" applyAlignment="1">
      <alignment horizontal="left" vertical="center" indent="1"/>
    </xf>
    <xf numFmtId="164" fontId="92" fillId="0" borderId="82" xfId="0" applyNumberFormat="1" applyFont="1" applyBorder="1" applyAlignment="1">
      <alignment horizontal="left" vertical="center" indent="1"/>
    </xf>
    <xf numFmtId="0" fontId="91" fillId="0" borderId="276" xfId="0" quotePrefix="1" applyFont="1" applyFill="1" applyBorder="1" applyAlignment="1">
      <alignment horizontal="left" vertical="center"/>
    </xf>
    <xf numFmtId="164" fontId="17" fillId="0" borderId="75" xfId="0" applyNumberFormat="1" applyFont="1" applyBorder="1" applyAlignment="1">
      <alignment horizontal="left" vertical="center" indent="1"/>
    </xf>
    <xf numFmtId="164" fontId="92" fillId="0" borderId="85" xfId="0" applyNumberFormat="1" applyFont="1" applyBorder="1" applyAlignment="1">
      <alignment horizontal="left" vertical="center" indent="1"/>
    </xf>
    <xf numFmtId="164" fontId="92" fillId="0" borderId="86" xfId="0" applyNumberFormat="1" applyFont="1" applyBorder="1" applyAlignment="1">
      <alignment horizontal="left" vertical="center" indent="1"/>
    </xf>
    <xf numFmtId="164" fontId="17" fillId="0" borderId="3" xfId="0" applyNumberFormat="1" applyFont="1" applyFill="1" applyBorder="1" applyAlignment="1">
      <alignment horizontal="left" vertical="center" indent="1"/>
    </xf>
    <xf numFmtId="164" fontId="92" fillId="0" borderId="64" xfId="0" applyNumberFormat="1" applyFont="1" applyFill="1" applyBorder="1" applyAlignment="1">
      <alignment horizontal="left" vertical="center" indent="1"/>
    </xf>
    <xf numFmtId="164" fontId="92" fillId="0" borderId="73" xfId="0" applyNumberFormat="1" applyFont="1" applyFill="1" applyBorder="1" applyAlignment="1">
      <alignment horizontal="left" vertical="center" indent="1"/>
    </xf>
    <xf numFmtId="0" fontId="95" fillId="12" borderId="29" xfId="0" quotePrefix="1" applyFont="1" applyFill="1" applyBorder="1" applyAlignment="1">
      <alignment horizontal="center" vertical="center"/>
    </xf>
    <xf numFmtId="0" fontId="95" fillId="12" borderId="68" xfId="0" quotePrefix="1" applyFont="1" applyFill="1" applyBorder="1" applyAlignment="1">
      <alignment horizontal="center" vertical="center"/>
    </xf>
    <xf numFmtId="0" fontId="93" fillId="14" borderId="0" xfId="0" applyFont="1" applyFill="1" applyAlignment="1">
      <alignment vertical="center"/>
    </xf>
    <xf numFmtId="0" fontId="91" fillId="14" borderId="184" xfId="0" applyFont="1" applyFill="1" applyBorder="1"/>
    <xf numFmtId="0" fontId="91" fillId="13" borderId="26" xfId="0" applyFont="1" applyFill="1" applyBorder="1"/>
    <xf numFmtId="0" fontId="91" fillId="13" borderId="150" xfId="0" applyFont="1" applyFill="1" applyBorder="1"/>
    <xf numFmtId="0" fontId="17" fillId="13" borderId="29" xfId="0" applyFont="1" applyFill="1" applyBorder="1" applyAlignment="1">
      <alignment horizontal="center" vertical="center"/>
    </xf>
    <xf numFmtId="0" fontId="17" fillId="13" borderId="18" xfId="0" quotePrefix="1" applyFont="1" applyFill="1" applyBorder="1" applyAlignment="1">
      <alignment horizontal="center" vertical="center"/>
    </xf>
    <xf numFmtId="0" fontId="17" fillId="13" borderId="167" xfId="0" applyFont="1" applyFill="1" applyBorder="1" applyAlignment="1">
      <alignment horizontal="center" vertical="center" wrapText="1"/>
    </xf>
    <xf numFmtId="0" fontId="17" fillId="13" borderId="167" xfId="0" applyFont="1" applyFill="1" applyBorder="1" applyAlignment="1">
      <alignment horizontal="right" vertical="center" wrapText="1"/>
    </xf>
    <xf numFmtId="0" fontId="91" fillId="0" borderId="54" xfId="0" applyFont="1" applyFill="1" applyBorder="1" applyAlignment="1">
      <alignment horizontal="left" vertical="center"/>
    </xf>
    <xf numFmtId="164" fontId="17" fillId="0" borderId="77" xfId="0" applyNumberFormat="1" applyFont="1" applyBorder="1" applyAlignment="1">
      <alignment horizontal="center" vertical="center"/>
    </xf>
    <xf numFmtId="164" fontId="92" fillId="0" borderId="81" xfId="0" applyNumberFormat="1" applyFont="1" applyBorder="1" applyAlignment="1">
      <alignment horizontal="center" vertical="center"/>
    </xf>
    <xf numFmtId="164" fontId="17" fillId="0" borderId="77" xfId="0" applyNumberFormat="1" applyFont="1" applyBorder="1" applyAlignment="1">
      <alignment vertical="center"/>
    </xf>
    <xf numFmtId="164" fontId="92" fillId="0" borderId="82" xfId="0" applyNumberFormat="1" applyFont="1" applyBorder="1" applyAlignment="1">
      <alignment vertical="center"/>
    </xf>
    <xf numFmtId="0" fontId="91" fillId="0" borderId="54" xfId="0" quotePrefix="1" applyFont="1" applyFill="1" applyBorder="1" applyAlignment="1">
      <alignment horizontal="left" vertical="center"/>
    </xf>
    <xf numFmtId="164" fontId="17" fillId="0" borderId="75" xfId="0" applyNumberFormat="1" applyFont="1" applyBorder="1" applyAlignment="1">
      <alignment horizontal="center" vertical="center"/>
    </xf>
    <xf numFmtId="164" fontId="92" fillId="0" borderId="85" xfId="0" applyNumberFormat="1" applyFont="1" applyBorder="1" applyAlignment="1">
      <alignment horizontal="center" vertical="center"/>
    </xf>
    <xf numFmtId="164" fontId="17" fillId="0" borderId="75" xfId="0" applyNumberFormat="1" applyFont="1" applyBorder="1" applyAlignment="1">
      <alignment vertical="center"/>
    </xf>
    <xf numFmtId="164" fontId="92" fillId="0" borderId="86" xfId="0" applyNumberFormat="1" applyFont="1" applyBorder="1" applyAlignment="1">
      <alignment vertical="center"/>
    </xf>
    <xf numFmtId="164" fontId="17" fillId="0" borderId="3" xfId="0" applyNumberFormat="1" applyFont="1" applyFill="1" applyBorder="1" applyAlignment="1">
      <alignment horizontal="center" vertical="center"/>
    </xf>
    <xf numFmtId="164" fontId="92" fillId="0" borderId="6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vertical="center"/>
    </xf>
    <xf numFmtId="164" fontId="92" fillId="0" borderId="73" xfId="0" applyNumberFormat="1" applyFont="1" applyFill="1" applyBorder="1" applyAlignment="1">
      <alignment vertical="center"/>
    </xf>
    <xf numFmtId="0" fontId="91" fillId="6" borderId="184" xfId="0" applyFont="1" applyFill="1" applyBorder="1"/>
    <xf numFmtId="0" fontId="17" fillId="12" borderId="0" xfId="0" applyFont="1" applyFill="1" applyBorder="1" applyAlignment="1">
      <alignment horizontal="center" vertical="center"/>
    </xf>
    <xf numFmtId="0" fontId="17" fillId="12" borderId="2" xfId="0" applyFont="1" applyFill="1" applyBorder="1" applyAlignment="1">
      <alignment horizontal="center" vertical="center"/>
    </xf>
    <xf numFmtId="39" fontId="92" fillId="0" borderId="44" xfId="4" applyNumberFormat="1" applyFont="1" applyFill="1" applyBorder="1" applyAlignment="1" applyProtection="1">
      <alignment horizontal="center" vertical="center"/>
    </xf>
    <xf numFmtId="39" fontId="92" fillId="0" borderId="45" xfId="4" applyNumberFormat="1" applyFont="1" applyFill="1" applyBorder="1" applyAlignment="1" applyProtection="1">
      <alignment horizontal="center" vertical="center"/>
    </xf>
    <xf numFmtId="39" fontId="92" fillId="0" borderId="46" xfId="4" applyNumberFormat="1" applyFont="1" applyFill="1" applyBorder="1" applyAlignment="1" applyProtection="1">
      <alignment horizontal="center" vertical="center"/>
    </xf>
    <xf numFmtId="39" fontId="92" fillId="0" borderId="47" xfId="4" applyNumberFormat="1" applyFont="1" applyFill="1" applyBorder="1" applyAlignment="1" applyProtection="1">
      <alignment horizontal="center" vertical="center"/>
    </xf>
    <xf numFmtId="164" fontId="91" fillId="0" borderId="0" xfId="4" applyNumberFormat="1" applyFont="1" applyFill="1" applyBorder="1" applyAlignment="1" applyProtection="1">
      <alignment horizontal="center" vertical="center"/>
    </xf>
    <xf numFmtId="170" fontId="17" fillId="4" borderId="124" xfId="0" applyNumberFormat="1" applyFont="1" applyFill="1" applyBorder="1" applyAlignment="1">
      <alignment horizontal="center" vertical="center"/>
    </xf>
    <xf numFmtId="4" fontId="92" fillId="0" borderId="82" xfId="4" applyNumberFormat="1" applyFont="1" applyFill="1" applyBorder="1" applyAlignment="1" applyProtection="1">
      <alignment horizontal="center" vertical="center"/>
    </xf>
    <xf numFmtId="170" fontId="17" fillId="2" borderId="75" xfId="0" applyNumberFormat="1" applyFont="1" applyFill="1" applyBorder="1" applyAlignment="1">
      <alignment horizontal="center" vertical="center"/>
    </xf>
    <xf numFmtId="4" fontId="92" fillId="0" borderId="86" xfId="4" applyNumberFormat="1" applyFont="1" applyFill="1" applyBorder="1" applyAlignment="1" applyProtection="1">
      <alignment horizontal="center" vertical="center"/>
    </xf>
    <xf numFmtId="170" fontId="17" fillId="0" borderId="74" xfId="0" applyNumberFormat="1" applyFont="1" applyFill="1" applyBorder="1" applyAlignment="1">
      <alignment horizontal="center" vertical="center"/>
    </xf>
    <xf numFmtId="170" fontId="17" fillId="4" borderId="67" xfId="0" applyNumberFormat="1" applyFont="1" applyFill="1" applyBorder="1" applyAlignment="1">
      <alignment horizontal="center" vertical="center"/>
    </xf>
    <xf numFmtId="164" fontId="92" fillId="4" borderId="64" xfId="4" applyNumberFormat="1" applyFont="1" applyFill="1" applyBorder="1" applyAlignment="1" applyProtection="1">
      <alignment horizontal="center" vertical="center"/>
    </xf>
    <xf numFmtId="4" fontId="92" fillId="0" borderId="73" xfId="4" applyNumberFormat="1" applyFont="1" applyFill="1" applyBorder="1" applyAlignment="1" applyProtection="1">
      <alignment horizontal="center" vertical="center"/>
    </xf>
    <xf numFmtId="0" fontId="91" fillId="0" borderId="0" xfId="0" applyFont="1" applyBorder="1" applyAlignment="1">
      <alignment horizontal="left" vertical="center" wrapText="1"/>
    </xf>
    <xf numFmtId="0" fontId="91" fillId="12" borderId="0" xfId="0" applyFont="1" applyFill="1" applyBorder="1"/>
    <xf numFmtId="0" fontId="91" fillId="12" borderId="297" xfId="0" applyFont="1" applyFill="1" applyBorder="1"/>
    <xf numFmtId="0" fontId="91" fillId="12" borderId="4" xfId="0" applyFont="1" applyFill="1" applyBorder="1"/>
    <xf numFmtId="0" fontId="17" fillId="12" borderId="29" xfId="0" quotePrefix="1" applyFont="1" applyFill="1" applyBorder="1" applyAlignment="1">
      <alignment horizontal="center" vertical="center"/>
    </xf>
    <xf numFmtId="0" fontId="95" fillId="12" borderId="16" xfId="0" quotePrefix="1" applyFont="1" applyFill="1" applyBorder="1" applyAlignment="1">
      <alignment horizontal="center" vertical="center"/>
    </xf>
    <xf numFmtId="39" fontId="92" fillId="0" borderId="180" xfId="4" applyNumberFormat="1" applyFont="1" applyFill="1" applyBorder="1" applyAlignment="1" applyProtection="1">
      <alignment horizontal="center" vertical="center"/>
    </xf>
    <xf numFmtId="4" fontId="17" fillId="4" borderId="181" xfId="0" applyNumberFormat="1" applyFont="1" applyFill="1" applyBorder="1" applyAlignment="1">
      <alignment horizontal="center" vertical="center"/>
    </xf>
    <xf numFmtId="39" fontId="92" fillId="4" borderId="182" xfId="4" applyNumberFormat="1" applyFont="1" applyFill="1" applyBorder="1" applyAlignment="1" applyProtection="1">
      <alignment horizontal="center" vertical="center"/>
    </xf>
    <xf numFmtId="39" fontId="92" fillId="0" borderId="179" xfId="4" applyNumberFormat="1" applyFont="1" applyFill="1" applyBorder="1" applyAlignment="1" applyProtection="1">
      <alignment horizontal="center" vertical="center"/>
    </xf>
    <xf numFmtId="39" fontId="92" fillId="0" borderId="182" xfId="4" applyNumberFormat="1" applyFont="1" applyFill="1" applyBorder="1" applyAlignment="1" applyProtection="1">
      <alignment horizontal="center" vertical="center"/>
    </xf>
    <xf numFmtId="177" fontId="91" fillId="0" borderId="0" xfId="0" applyNumberFormat="1" applyFont="1" applyFill="1" applyBorder="1"/>
    <xf numFmtId="0" fontId="17" fillId="13" borderId="0" xfId="0" applyFont="1" applyFill="1" applyBorder="1" applyAlignment="1">
      <alignment horizontal="center" vertical="center"/>
    </xf>
    <xf numFmtId="0" fontId="17" fillId="13" borderId="2" xfId="0" applyFont="1" applyFill="1" applyBorder="1" applyAlignment="1">
      <alignment horizontal="center" vertical="center"/>
    </xf>
    <xf numFmtId="0" fontId="91" fillId="13" borderId="192" xfId="0" applyFont="1" applyFill="1" applyBorder="1"/>
    <xf numFmtId="0" fontId="91" fillId="13" borderId="0" xfId="0" applyFont="1" applyFill="1"/>
    <xf numFmtId="0" fontId="17" fillId="13" borderId="29" xfId="0" quotePrefix="1" applyFont="1" applyFill="1" applyBorder="1" applyAlignment="1">
      <alignment horizontal="center" vertical="center"/>
    </xf>
    <xf numFmtId="0" fontId="95" fillId="13" borderId="16" xfId="0" quotePrefix="1" applyFont="1" applyFill="1" applyBorder="1" applyAlignment="1">
      <alignment horizontal="center" vertical="center"/>
    </xf>
    <xf numFmtId="0" fontId="93" fillId="6" borderId="0" xfId="0" applyFont="1" applyFill="1" applyAlignment="1">
      <alignment vertical="center"/>
    </xf>
    <xf numFmtId="172" fontId="91" fillId="0" borderId="0" xfId="3" applyNumberFormat="1" applyFont="1" applyFill="1" applyBorder="1" applyAlignment="1" applyProtection="1"/>
    <xf numFmtId="167" fontId="91" fillId="0" borderId="0" xfId="1" applyFont="1" applyFill="1" applyBorder="1" applyAlignment="1" applyProtection="1"/>
    <xf numFmtId="172" fontId="91" fillId="0" borderId="0" xfId="1" applyNumberFormat="1" applyFont="1" applyFill="1" applyBorder="1" applyAlignment="1" applyProtection="1"/>
    <xf numFmtId="39" fontId="17" fillId="0" borderId="101" xfId="4" applyNumberFormat="1" applyFont="1" applyFill="1" applyBorder="1" applyAlignment="1" applyProtection="1">
      <alignment horizontal="center" vertical="center"/>
    </xf>
    <xf numFmtId="39" fontId="92" fillId="0" borderId="102" xfId="4" applyNumberFormat="1" applyFont="1" applyFill="1" applyBorder="1" applyAlignment="1" applyProtection="1">
      <alignment horizontal="center" vertical="center"/>
    </xf>
    <xf numFmtId="39" fontId="17" fillId="0" borderId="25" xfId="4" applyNumberFormat="1" applyFont="1" applyFill="1" applyBorder="1" applyAlignment="1" applyProtection="1">
      <alignment horizontal="center" vertical="center"/>
    </xf>
    <xf numFmtId="39" fontId="92" fillId="0" borderId="25" xfId="4" applyNumberFormat="1" applyFont="1" applyFill="1" applyBorder="1" applyAlignment="1" applyProtection="1">
      <alignment horizontal="center" vertical="center"/>
    </xf>
    <xf numFmtId="39" fontId="92" fillId="0" borderId="228" xfId="4" applyNumberFormat="1" applyFont="1" applyFill="1" applyBorder="1" applyAlignment="1" applyProtection="1">
      <alignment horizontal="center" vertical="center"/>
    </xf>
    <xf numFmtId="0" fontId="94" fillId="0" borderId="0" xfId="0" quotePrefix="1" applyFont="1" applyFill="1" applyBorder="1" applyAlignment="1">
      <alignment horizontal="center" vertical="center" wrapText="1"/>
    </xf>
    <xf numFmtId="173" fontId="17" fillId="0" borderId="0" xfId="1" applyNumberFormat="1" applyFont="1" applyFill="1" applyBorder="1" applyAlignment="1" applyProtection="1">
      <alignment horizontal="center" vertical="center"/>
    </xf>
    <xf numFmtId="164" fontId="92" fillId="0" borderId="0" xfId="1" applyNumberFormat="1" applyFont="1" applyFill="1" applyBorder="1" applyAlignment="1" applyProtection="1">
      <alignment horizontal="center" vertical="center"/>
    </xf>
    <xf numFmtId="0" fontId="94" fillId="0" borderId="0" xfId="0" applyFont="1" applyFill="1" applyBorder="1" applyAlignment="1">
      <alignment horizontal="right" vertical="center"/>
    </xf>
    <xf numFmtId="164" fontId="91" fillId="0" borderId="0" xfId="1" applyNumberFormat="1" applyFont="1" applyFill="1" applyBorder="1" applyAlignment="1" applyProtection="1">
      <alignment horizontal="center" vertical="center"/>
    </xf>
    <xf numFmtId="0" fontId="17" fillId="0" borderId="305" xfId="0" applyFont="1" applyFill="1" applyBorder="1" applyAlignment="1">
      <alignment horizontal="center" vertical="center" wrapText="1"/>
    </xf>
    <xf numFmtId="0" fontId="17" fillId="0" borderId="306" xfId="0" applyFont="1" applyFill="1" applyBorder="1" applyAlignment="1">
      <alignment horizontal="center" vertical="center" wrapText="1"/>
    </xf>
    <xf numFmtId="0" fontId="17" fillId="0" borderId="182" xfId="0" applyFont="1" applyFill="1" applyBorder="1" applyAlignment="1">
      <alignment horizontal="center" vertical="center" wrapText="1"/>
    </xf>
    <xf numFmtId="0" fontId="17" fillId="0" borderId="183" xfId="0" applyFont="1" applyFill="1" applyBorder="1" applyAlignment="1">
      <alignment horizontal="center" vertical="center" wrapText="1"/>
    </xf>
    <xf numFmtId="0" fontId="91" fillId="12" borderId="297" xfId="0" applyFont="1" applyFill="1" applyBorder="1" applyAlignment="1">
      <alignment horizontal="center" vertical="center" wrapText="1"/>
    </xf>
    <xf numFmtId="0" fontId="91" fillId="12" borderId="4" xfId="0" applyFont="1" applyFill="1" applyBorder="1" applyAlignment="1">
      <alignment horizontal="center" vertical="center" wrapText="1"/>
    </xf>
    <xf numFmtId="0" fontId="91" fillId="12" borderId="6" xfId="0" applyFont="1" applyFill="1" applyBorder="1" applyAlignment="1">
      <alignment horizontal="center" vertical="center" wrapText="1"/>
    </xf>
    <xf numFmtId="0" fontId="91" fillId="12" borderId="2" xfId="0" applyFont="1" applyFill="1" applyBorder="1" applyAlignment="1">
      <alignment horizontal="center" vertical="center" wrapText="1"/>
    </xf>
    <xf numFmtId="170" fontId="17" fillId="0" borderId="315" xfId="0" applyNumberFormat="1" applyFont="1" applyFill="1" applyBorder="1" applyAlignment="1">
      <alignment horizontal="center" vertical="center"/>
    </xf>
    <xf numFmtId="164" fontId="92" fillId="0" borderId="316" xfId="4" applyNumberFormat="1" applyFont="1" applyFill="1" applyBorder="1" applyAlignment="1" applyProtection="1">
      <alignment horizontal="center" vertical="center"/>
    </xf>
    <xf numFmtId="170" fontId="17" fillId="4" borderId="5" xfId="0" applyNumberFormat="1" applyFont="1" applyFill="1" applyBorder="1" applyAlignment="1">
      <alignment horizontal="center" vertical="center"/>
    </xf>
    <xf numFmtId="164" fontId="92" fillId="4" borderId="13" xfId="4" applyNumberFormat="1" applyFont="1" applyFill="1" applyBorder="1" applyAlignment="1" applyProtection="1">
      <alignment horizontal="center" vertical="center"/>
    </xf>
    <xf numFmtId="170" fontId="17" fillId="4" borderId="6" xfId="0" applyNumberFormat="1" applyFont="1" applyFill="1" applyBorder="1" applyAlignment="1">
      <alignment horizontal="center" vertical="center"/>
    </xf>
    <xf numFmtId="164" fontId="92" fillId="4" borderId="2" xfId="4" applyNumberFormat="1" applyFont="1" applyFill="1" applyBorder="1" applyAlignment="1" applyProtection="1">
      <alignment horizontal="center" vertical="center"/>
    </xf>
    <xf numFmtId="170" fontId="17" fillId="0" borderId="27" xfId="0" applyNumberFormat="1" applyFont="1" applyFill="1" applyBorder="1" applyAlignment="1">
      <alignment horizontal="center" vertical="center"/>
    </xf>
    <xf numFmtId="164" fontId="92" fillId="0" borderId="14" xfId="4" applyNumberFormat="1" applyFont="1" applyFill="1" applyBorder="1" applyAlignment="1" applyProtection="1">
      <alignment horizontal="center" vertical="center"/>
    </xf>
    <xf numFmtId="0" fontId="94" fillId="0" borderId="0" xfId="0" applyFont="1" applyFill="1" applyBorder="1" applyAlignment="1">
      <alignment horizontal="left" vertical="center" wrapText="1"/>
    </xf>
    <xf numFmtId="170" fontId="17" fillId="0" borderId="317" xfId="0" applyNumberFormat="1" applyFont="1" applyFill="1" applyBorder="1" applyAlignment="1">
      <alignment horizontal="center" vertical="center"/>
    </xf>
    <xf numFmtId="164" fontId="92" fillId="0" borderId="318" xfId="4" applyNumberFormat="1" applyFont="1" applyFill="1" applyBorder="1" applyAlignment="1" applyProtection="1">
      <alignment horizontal="center" vertical="center"/>
    </xf>
    <xf numFmtId="0" fontId="91" fillId="0" borderId="0" xfId="0" applyFont="1" applyFill="1" applyBorder="1" applyAlignment="1">
      <alignment horizontal="left" vertical="center" wrapText="1"/>
    </xf>
    <xf numFmtId="164" fontId="17" fillId="0" borderId="66" xfId="0" applyNumberFormat="1" applyFont="1" applyBorder="1" applyAlignment="1">
      <alignment horizontal="center" vertical="center"/>
    </xf>
    <xf numFmtId="0" fontId="91" fillId="0" borderId="4" xfId="0" applyFont="1" applyBorder="1" applyAlignment="1">
      <alignment horizontal="left" vertical="center"/>
    </xf>
    <xf numFmtId="4" fontId="17" fillId="0" borderId="123" xfId="0" applyNumberFormat="1" applyFont="1" applyBorder="1" applyAlignment="1">
      <alignment horizontal="center" vertical="center"/>
    </xf>
    <xf numFmtId="2" fontId="92" fillId="0" borderId="88" xfId="4" applyNumberFormat="1" applyFont="1" applyFill="1" applyBorder="1" applyAlignment="1" applyProtection="1">
      <alignment horizontal="center" vertical="center"/>
    </xf>
    <xf numFmtId="4" fontId="17" fillId="0" borderId="194" xfId="0" applyNumberFormat="1" applyFont="1" applyBorder="1" applyAlignment="1">
      <alignment horizontal="center" vertical="center"/>
    </xf>
    <xf numFmtId="2" fontId="92" fillId="0" borderId="194" xfId="4" applyNumberFormat="1" applyFont="1" applyFill="1" applyBorder="1" applyAlignment="1" applyProtection="1">
      <alignment horizontal="center" vertical="center"/>
    </xf>
    <xf numFmtId="0" fontId="100" fillId="0" borderId="0" xfId="0" quotePrefix="1" applyFont="1" applyFill="1" applyBorder="1" applyAlignment="1">
      <alignment vertical="center"/>
    </xf>
    <xf numFmtId="4" fontId="17" fillId="4" borderId="183" xfId="0" applyNumberFormat="1" applyFont="1" applyFill="1" applyBorder="1" applyAlignment="1">
      <alignment horizontal="center" vertical="center"/>
    </xf>
    <xf numFmtId="182" fontId="91" fillId="0" borderId="322" xfId="0" applyNumberFormat="1" applyFont="1" applyFill="1" applyBorder="1" applyAlignment="1">
      <alignment horizontal="center" vertical="center"/>
    </xf>
    <xf numFmtId="164" fontId="91" fillId="0" borderId="297" xfId="0" applyNumberFormat="1" applyFont="1" applyFill="1" applyBorder="1" applyAlignment="1">
      <alignment horizontal="left" vertical="center"/>
    </xf>
    <xf numFmtId="164" fontId="91" fillId="0" borderId="0" xfId="0" applyNumberFormat="1" applyFont="1" applyFill="1" applyBorder="1" applyAlignment="1">
      <alignment horizontal="left" vertical="center"/>
    </xf>
    <xf numFmtId="0" fontId="91" fillId="0" borderId="340" xfId="0" applyFont="1" applyFill="1" applyBorder="1" applyAlignment="1">
      <alignment horizontal="left" vertical="center" wrapText="1"/>
    </xf>
    <xf numFmtId="0" fontId="91" fillId="0" borderId="297" xfId="0" applyFont="1" applyFill="1" applyBorder="1" applyAlignment="1">
      <alignment horizontal="left" vertical="center" wrapText="1"/>
    </xf>
    <xf numFmtId="0" fontId="91" fillId="0" borderId="4" xfId="0" applyFont="1" applyFill="1" applyBorder="1" applyAlignment="1">
      <alignment horizontal="left" vertical="center" wrapText="1"/>
    </xf>
    <xf numFmtId="182" fontId="91" fillId="0" borderId="319" xfId="0" applyNumberFormat="1" applyFont="1" applyFill="1" applyBorder="1" applyAlignment="1">
      <alignment horizontal="center" vertical="center"/>
    </xf>
    <xf numFmtId="0" fontId="91" fillId="0" borderId="341" xfId="0" applyFont="1" applyFill="1" applyBorder="1" applyAlignment="1">
      <alignment vertical="center" wrapText="1"/>
    </xf>
    <xf numFmtId="182" fontId="91" fillId="0" borderId="320" xfId="0" applyNumberFormat="1" applyFont="1" applyFill="1" applyBorder="1" applyAlignment="1">
      <alignment horizontal="center" vertical="center"/>
    </xf>
    <xf numFmtId="164" fontId="91" fillId="0" borderId="305" xfId="0" applyNumberFormat="1" applyFont="1" applyFill="1" applyBorder="1" applyAlignment="1">
      <alignment horizontal="left" vertical="center"/>
    </xf>
    <xf numFmtId="164" fontId="91" fillId="0" borderId="306" xfId="0" applyNumberFormat="1" applyFont="1" applyFill="1" applyBorder="1" applyAlignment="1">
      <alignment horizontal="left" vertical="center"/>
    </xf>
    <xf numFmtId="182" fontId="91" fillId="0" borderId="321" xfId="0" applyNumberFormat="1" applyFont="1" applyFill="1" applyBorder="1" applyAlignment="1">
      <alignment horizontal="center" vertical="center"/>
    </xf>
    <xf numFmtId="0" fontId="91" fillId="0" borderId="342" xfId="0" applyFont="1" applyFill="1" applyBorder="1" applyAlignment="1">
      <alignment vertical="center" wrapText="1"/>
    </xf>
    <xf numFmtId="0" fontId="91" fillId="0" borderId="305" xfId="0" applyFont="1" applyFill="1" applyBorder="1" applyAlignment="1">
      <alignment horizontal="left" vertical="center" wrapText="1"/>
    </xf>
    <xf numFmtId="0" fontId="91" fillId="0" borderId="309" xfId="0" applyFont="1" applyFill="1" applyBorder="1" applyAlignment="1">
      <alignment horizontal="left" vertical="center" wrapText="1"/>
    </xf>
    <xf numFmtId="182" fontId="91" fillId="0" borderId="198" xfId="0" applyNumberFormat="1" applyFont="1" applyFill="1" applyBorder="1" applyAlignment="1">
      <alignment horizontal="center" vertical="center"/>
    </xf>
    <xf numFmtId="0" fontId="91" fillId="0" borderId="0" xfId="0" applyFont="1" applyAlignment="1">
      <alignment horizontal="left"/>
    </xf>
    <xf numFmtId="164" fontId="39" fillId="12" borderId="331" xfId="0" applyNumberFormat="1" applyFont="1" applyFill="1" applyBorder="1" applyAlignment="1">
      <alignment horizontal="left" vertical="center"/>
    </xf>
    <xf numFmtId="164" fontId="39" fillId="12" borderId="332" xfId="0" applyNumberFormat="1" applyFont="1" applyFill="1" applyBorder="1" applyAlignment="1">
      <alignment horizontal="left" vertical="center"/>
    </xf>
    <xf numFmtId="164" fontId="42" fillId="12" borderId="338" xfId="0" applyNumberFormat="1" applyFont="1" applyFill="1" applyBorder="1" applyAlignment="1">
      <alignment horizontal="center" vertical="center"/>
    </xf>
    <xf numFmtId="0" fontId="39" fillId="12" borderId="304" xfId="0" applyFont="1" applyFill="1" applyBorder="1" applyAlignment="1">
      <alignment horizontal="center"/>
    </xf>
    <xf numFmtId="49" fontId="8" fillId="0" borderId="306" xfId="0" quotePrefix="1" applyNumberFormat="1" applyFont="1" applyFill="1" applyBorder="1" applyAlignment="1">
      <alignment horizontal="center" vertical="center"/>
    </xf>
    <xf numFmtId="0" fontId="17" fillId="12" borderId="297" xfId="0" quotePrefix="1" applyFont="1" applyFill="1" applyBorder="1" applyAlignment="1">
      <alignment horizontal="center" vertical="center"/>
    </xf>
    <xf numFmtId="0" fontId="17" fillId="12" borderId="4" xfId="0" quotePrefix="1" applyFont="1" applyFill="1" applyBorder="1" applyAlignment="1">
      <alignment horizontal="center" vertical="center"/>
    </xf>
    <xf numFmtId="0" fontId="17" fillId="12" borderId="0" xfId="0" quotePrefix="1" applyFont="1" applyFill="1" applyBorder="1" applyAlignment="1">
      <alignment horizontal="center" vertical="center"/>
    </xf>
    <xf numFmtId="0" fontId="17" fillId="12" borderId="2" xfId="0" quotePrefix="1" applyFont="1" applyFill="1" applyBorder="1" applyAlignment="1">
      <alignment horizontal="center" vertical="center"/>
    </xf>
    <xf numFmtId="0" fontId="17" fillId="12" borderId="239" xfId="0" applyFont="1" applyFill="1" applyBorder="1" applyAlignment="1">
      <alignment vertical="center"/>
    </xf>
    <xf numFmtId="0" fontId="17" fillId="12" borderId="1" xfId="0" applyFont="1" applyFill="1" applyBorder="1" applyAlignment="1">
      <alignment horizontal="center" vertical="center"/>
    </xf>
    <xf numFmtId="0" fontId="17" fillId="12" borderId="157" xfId="0" applyFont="1" applyFill="1" applyBorder="1" applyAlignment="1">
      <alignment horizontal="center" vertical="center"/>
    </xf>
    <xf numFmtId="0" fontId="17" fillId="12" borderId="227" xfId="0" applyFont="1" applyFill="1" applyBorder="1" applyAlignment="1">
      <alignment horizontal="center" vertical="center"/>
    </xf>
    <xf numFmtId="0" fontId="91" fillId="12" borderId="1" xfId="0" applyFont="1" applyFill="1" applyBorder="1" applyAlignment="1">
      <alignment horizontal="right" vertical="center"/>
    </xf>
    <xf numFmtId="164" fontId="17" fillId="0" borderId="135" xfId="0" applyNumberFormat="1" applyFont="1" applyBorder="1" applyAlignment="1">
      <alignment horizontal="center" vertical="center"/>
    </xf>
    <xf numFmtId="164" fontId="92" fillId="0" borderId="82" xfId="0" applyNumberFormat="1" applyFont="1" applyBorder="1" applyAlignment="1">
      <alignment horizontal="center" vertical="center"/>
    </xf>
    <xf numFmtId="0" fontId="91" fillId="12" borderId="158" xfId="0" applyFont="1" applyFill="1" applyBorder="1" applyAlignment="1">
      <alignment horizontal="right" vertical="center"/>
    </xf>
    <xf numFmtId="0" fontId="91" fillId="12" borderId="157" xfId="0" applyFont="1" applyFill="1" applyBorder="1" applyAlignment="1">
      <alignment horizontal="right" vertical="center"/>
    </xf>
    <xf numFmtId="0" fontId="91" fillId="12" borderId="156" xfId="0" applyFont="1" applyFill="1" applyBorder="1" applyAlignment="1">
      <alignment horizontal="right" vertical="center"/>
    </xf>
    <xf numFmtId="0" fontId="91" fillId="12" borderId="250" xfId="0" applyFont="1" applyFill="1" applyBorder="1" applyAlignment="1">
      <alignment horizontal="right" vertical="center"/>
    </xf>
    <xf numFmtId="39" fontId="17" fillId="0" borderId="231" xfId="4" applyNumberFormat="1" applyFont="1" applyFill="1" applyBorder="1" applyAlignment="1" applyProtection="1">
      <alignment horizontal="center" vertical="center"/>
    </xf>
    <xf numFmtId="39" fontId="92" fillId="0" borderId="232" xfId="4" applyNumberFormat="1" applyFont="1" applyFill="1" applyBorder="1" applyAlignment="1" applyProtection="1">
      <alignment horizontal="center" vertical="center"/>
    </xf>
    <xf numFmtId="39" fontId="17" fillId="0" borderId="233" xfId="4" applyNumberFormat="1" applyFont="1" applyFill="1" applyBorder="1" applyAlignment="1" applyProtection="1">
      <alignment horizontal="center" vertical="center"/>
    </xf>
    <xf numFmtId="39" fontId="17" fillId="0" borderId="236" xfId="4" applyNumberFormat="1" applyFont="1" applyFill="1" applyBorder="1" applyAlignment="1" applyProtection="1">
      <alignment horizontal="center" vertical="center"/>
    </xf>
    <xf numFmtId="39" fontId="92" fillId="0" borderId="234" xfId="4" applyNumberFormat="1" applyFont="1" applyFill="1" applyBorder="1" applyAlignment="1" applyProtection="1">
      <alignment horizontal="center" vertical="center"/>
    </xf>
    <xf numFmtId="39" fontId="92" fillId="0" borderId="235" xfId="4" applyNumberFormat="1" applyFont="1" applyFill="1" applyBorder="1" applyAlignment="1" applyProtection="1">
      <alignment horizontal="center" vertical="center"/>
    </xf>
    <xf numFmtId="39" fontId="17" fillId="0" borderId="229" xfId="4" applyNumberFormat="1" applyFont="1" applyFill="1" applyBorder="1" applyAlignment="1" applyProtection="1">
      <alignment horizontal="center" vertical="center"/>
    </xf>
    <xf numFmtId="39" fontId="91" fillId="0" borderId="230" xfId="4" applyNumberFormat="1" applyFont="1" applyFill="1" applyBorder="1" applyAlignment="1" applyProtection="1">
      <alignment horizontal="center" vertical="center"/>
    </xf>
    <xf numFmtId="39" fontId="91" fillId="0" borderId="138" xfId="4" applyNumberFormat="1" applyFont="1" applyFill="1" applyBorder="1" applyAlignment="1" applyProtection="1">
      <alignment horizontal="center" vertical="center"/>
    </xf>
    <xf numFmtId="39" fontId="91" fillId="0" borderId="251" xfId="4" applyNumberFormat="1" applyFont="1" applyFill="1" applyBorder="1" applyAlignment="1" applyProtection="1">
      <alignment horizontal="center" vertical="center"/>
    </xf>
    <xf numFmtId="173" fontId="17" fillId="0" borderId="154" xfId="4" applyNumberFormat="1" applyFont="1" applyFill="1" applyBorder="1" applyAlignment="1" applyProtection="1">
      <alignment horizontal="center" vertical="center"/>
    </xf>
    <xf numFmtId="164" fontId="91" fillId="0" borderId="9" xfId="4" applyNumberFormat="1" applyFont="1" applyFill="1" applyBorder="1" applyAlignment="1" applyProtection="1">
      <alignment horizontal="center" vertical="center"/>
    </xf>
    <xf numFmtId="0" fontId="91" fillId="12" borderId="244" xfId="0" applyFont="1" applyFill="1" applyBorder="1" applyAlignment="1">
      <alignment horizontal="right" vertical="center"/>
    </xf>
    <xf numFmtId="39" fontId="17" fillId="0" borderId="245" xfId="4" applyNumberFormat="1" applyFont="1" applyFill="1" applyBorder="1" applyAlignment="1" applyProtection="1">
      <alignment horizontal="center" vertical="center"/>
    </xf>
    <xf numFmtId="39" fontId="91" fillId="0" borderId="246" xfId="4" applyNumberFormat="1" applyFont="1" applyFill="1" applyBorder="1" applyAlignment="1" applyProtection="1">
      <alignment horizontal="center" vertical="center"/>
    </xf>
    <xf numFmtId="39" fontId="17" fillId="0" borderId="140" xfId="4" applyNumberFormat="1" applyFont="1" applyFill="1" applyBorder="1" applyAlignment="1" applyProtection="1">
      <alignment horizontal="center" vertical="center"/>
    </xf>
    <xf numFmtId="39" fontId="91" fillId="0" borderId="247" xfId="4" applyNumberFormat="1" applyFont="1" applyFill="1" applyBorder="1" applyAlignment="1" applyProtection="1">
      <alignment horizontal="center" vertical="center"/>
    </xf>
    <xf numFmtId="39" fontId="91" fillId="0" borderId="252" xfId="4" applyNumberFormat="1" applyFont="1" applyFill="1" applyBorder="1" applyAlignment="1" applyProtection="1">
      <alignment horizontal="center" vertical="center"/>
    </xf>
    <xf numFmtId="173" fontId="17" fillId="0" borderId="248" xfId="4" applyNumberFormat="1" applyFont="1" applyFill="1" applyBorder="1" applyAlignment="1" applyProtection="1">
      <alignment horizontal="center" vertical="center"/>
    </xf>
    <xf numFmtId="164" fontId="91" fillId="0" borderId="249" xfId="4" applyNumberFormat="1" applyFont="1" applyFill="1" applyBorder="1" applyAlignment="1" applyProtection="1">
      <alignment horizontal="center" vertical="center"/>
    </xf>
    <xf numFmtId="39" fontId="17" fillId="0" borderId="79" xfId="4" applyNumberFormat="1" applyFont="1" applyFill="1" applyBorder="1" applyAlignment="1" applyProtection="1">
      <alignment horizontal="center" vertical="center"/>
    </xf>
    <xf numFmtId="39" fontId="92" fillId="0" borderId="190" xfId="4" applyNumberFormat="1" applyFont="1" applyFill="1" applyBorder="1" applyAlignment="1" applyProtection="1">
      <alignment horizontal="center" vertical="center"/>
    </xf>
    <xf numFmtId="39" fontId="17" fillId="0" borderId="114" xfId="4" applyNumberFormat="1" applyFont="1" applyFill="1" applyBorder="1" applyAlignment="1" applyProtection="1">
      <alignment horizontal="center" vertical="center"/>
    </xf>
    <xf numFmtId="39" fontId="17" fillId="0" borderId="237" xfId="4" applyNumberFormat="1" applyFont="1" applyFill="1" applyBorder="1" applyAlignment="1" applyProtection="1">
      <alignment horizontal="center" vertical="center"/>
    </xf>
    <xf numFmtId="0" fontId="17" fillId="0" borderId="0" xfId="0" quotePrefix="1" applyFont="1" applyFill="1" applyBorder="1" applyAlignment="1">
      <alignment horizontal="center" vertical="center" wrapText="1"/>
    </xf>
    <xf numFmtId="0" fontId="91" fillId="0" borderId="26" xfId="0" applyFont="1" applyBorder="1"/>
    <xf numFmtId="4" fontId="17" fillId="0" borderId="77" xfId="0" applyNumberFormat="1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center" vertical="center"/>
    </xf>
    <xf numFmtId="164" fontId="92" fillId="0" borderId="86" xfId="0" applyNumberFormat="1" applyFont="1" applyBorder="1" applyAlignment="1">
      <alignment horizontal="center" vertical="center"/>
    </xf>
    <xf numFmtId="4" fontId="17" fillId="0" borderId="181" xfId="0" applyNumberFormat="1" applyFont="1" applyFill="1" applyBorder="1" applyAlignment="1">
      <alignment horizontal="center" vertical="center"/>
    </xf>
    <xf numFmtId="0" fontId="95" fillId="12" borderId="18" xfId="0" quotePrefix="1" applyFont="1" applyFill="1" applyBorder="1" applyAlignment="1">
      <alignment horizontal="left" vertical="center"/>
    </xf>
    <xf numFmtId="0" fontId="95" fillId="12" borderId="0" xfId="0" applyFont="1" applyFill="1" applyBorder="1" applyAlignment="1">
      <alignment horizontal="center" vertical="center"/>
    </xf>
    <xf numFmtId="0" fontId="95" fillId="12" borderId="18" xfId="0" applyFont="1" applyFill="1" applyBorder="1" applyAlignment="1">
      <alignment horizontal="center" vertical="center"/>
    </xf>
    <xf numFmtId="0" fontId="17" fillId="0" borderId="0" xfId="0" quotePrefix="1" applyFont="1" applyBorder="1" applyAlignment="1">
      <alignment vertical="center" wrapText="1"/>
    </xf>
    <xf numFmtId="0" fontId="91" fillId="12" borderId="192" xfId="0" applyFont="1" applyFill="1" applyBorder="1" applyAlignment="1">
      <alignment vertical="center" wrapText="1"/>
    </xf>
    <xf numFmtId="0" fontId="91" fillId="12" borderId="29" xfId="0" applyFont="1" applyFill="1" applyBorder="1" applyAlignment="1">
      <alignment vertical="center" wrapText="1"/>
    </xf>
    <xf numFmtId="0" fontId="91" fillId="0" borderId="116" xfId="0" applyFont="1" applyBorder="1" applyAlignment="1">
      <alignment horizontal="left" vertical="center"/>
    </xf>
    <xf numFmtId="2" fontId="92" fillId="0" borderId="81" xfId="4" applyNumberFormat="1" applyFont="1" applyFill="1" applyBorder="1" applyAlignment="1" applyProtection="1">
      <alignment horizontal="center" vertical="center"/>
    </xf>
    <xf numFmtId="170" fontId="17" fillId="5" borderId="5" xfId="0" applyNumberFormat="1" applyFont="1" applyFill="1" applyBorder="1" applyAlignment="1">
      <alignment horizontal="center" vertical="center"/>
    </xf>
    <xf numFmtId="164" fontId="92" fillId="5" borderId="13" xfId="4" applyNumberFormat="1" applyFont="1" applyFill="1" applyBorder="1" applyAlignment="1" applyProtection="1">
      <alignment horizontal="center" vertical="center"/>
    </xf>
    <xf numFmtId="2" fontId="92" fillId="0" borderId="85" xfId="4" applyNumberFormat="1" applyFont="1" applyFill="1" applyBorder="1" applyAlignment="1" applyProtection="1">
      <alignment horizontal="center" vertical="center"/>
    </xf>
    <xf numFmtId="4" fontId="17" fillId="0" borderId="75" xfId="0" applyNumberFormat="1" applyFont="1" applyBorder="1" applyAlignment="1">
      <alignment horizontal="center" vertical="center"/>
    </xf>
    <xf numFmtId="170" fontId="17" fillId="5" borderId="66" xfId="0" applyNumberFormat="1" applyFont="1" applyFill="1" applyBorder="1" applyAlignment="1">
      <alignment horizontal="center" vertical="center"/>
    </xf>
    <xf numFmtId="164" fontId="92" fillId="5" borderId="88" xfId="4" applyNumberFormat="1" applyFont="1" applyFill="1" applyBorder="1" applyAlignment="1" applyProtection="1">
      <alignment horizontal="center" vertical="center"/>
    </xf>
    <xf numFmtId="164" fontId="17" fillId="0" borderId="183" xfId="0" applyNumberFormat="1" applyFont="1" applyBorder="1" applyAlignment="1">
      <alignment horizontal="center" vertical="center"/>
    </xf>
    <xf numFmtId="164" fontId="92" fillId="0" borderId="179" xfId="0" applyNumberFormat="1" applyFont="1" applyBorder="1" applyAlignment="1">
      <alignment horizontal="center" vertical="center"/>
    </xf>
    <xf numFmtId="164" fontId="92" fillId="0" borderId="182" xfId="0" applyNumberFormat="1" applyFont="1" applyBorder="1" applyAlignment="1">
      <alignment horizontal="center" vertical="center"/>
    </xf>
    <xf numFmtId="2" fontId="92" fillId="0" borderId="64" xfId="4" applyNumberFormat="1" applyFont="1" applyFill="1" applyBorder="1" applyAlignment="1" applyProtection="1">
      <alignment horizontal="center" vertical="center"/>
    </xf>
    <xf numFmtId="2" fontId="17" fillId="5" borderId="142" xfId="0" applyNumberFormat="1" applyFont="1" applyFill="1" applyBorder="1" applyAlignment="1">
      <alignment horizontal="center" vertical="center"/>
    </xf>
    <xf numFmtId="2" fontId="92" fillId="5" borderId="143" xfId="4" applyNumberFormat="1" applyFont="1" applyFill="1" applyBorder="1" applyAlignment="1" applyProtection="1">
      <alignment horizontal="center" vertical="center"/>
    </xf>
    <xf numFmtId="0" fontId="102" fillId="6" borderId="0" xfId="0" applyFont="1" applyFill="1" applyAlignment="1">
      <alignment vertical="center"/>
    </xf>
    <xf numFmtId="0" fontId="103" fillId="6" borderId="184" xfId="0" applyFont="1" applyFill="1" applyBorder="1"/>
    <xf numFmtId="0" fontId="91" fillId="0" borderId="0" xfId="0" applyFont="1" applyAlignment="1">
      <alignment vertical="center"/>
    </xf>
    <xf numFmtId="0" fontId="99" fillId="0" borderId="0" xfId="0" applyFont="1" applyAlignment="1">
      <alignment vertical="center"/>
    </xf>
    <xf numFmtId="0" fontId="91" fillId="13" borderId="297" xfId="0" applyFont="1" applyFill="1" applyBorder="1"/>
    <xf numFmtId="0" fontId="91" fillId="13" borderId="4" xfId="0" applyFont="1" applyFill="1" applyBorder="1"/>
    <xf numFmtId="0" fontId="91" fillId="13" borderId="192" xfId="0" applyFont="1" applyFill="1" applyBorder="1" applyAlignment="1">
      <alignment vertical="center" wrapText="1"/>
    </xf>
    <xf numFmtId="0" fontId="91" fillId="13" borderId="29" xfId="0" applyFont="1" applyFill="1" applyBorder="1" applyAlignment="1">
      <alignment vertical="center" wrapText="1"/>
    </xf>
    <xf numFmtId="4" fontId="92" fillId="0" borderId="81" xfId="4" applyNumberFormat="1" applyFont="1" applyFill="1" applyBorder="1" applyAlignment="1" applyProtection="1">
      <alignment horizontal="center" vertical="center"/>
    </xf>
    <xf numFmtId="170" fontId="17" fillId="5" borderId="135" xfId="0" applyNumberFormat="1" applyFont="1" applyFill="1" applyBorder="1" applyAlignment="1">
      <alignment horizontal="center" vertical="center"/>
    </xf>
    <xf numFmtId="4" fontId="92" fillId="0" borderId="85" xfId="4" applyNumberFormat="1" applyFont="1" applyFill="1" applyBorder="1" applyAlignment="1" applyProtection="1">
      <alignment horizontal="center" vertical="center"/>
    </xf>
    <xf numFmtId="4" fontId="92" fillId="0" borderId="64" xfId="4" applyNumberFormat="1" applyFont="1" applyFill="1" applyBorder="1" applyAlignment="1" applyProtection="1">
      <alignment horizontal="center" vertical="center"/>
    </xf>
    <xf numFmtId="172" fontId="104" fillId="0" borderId="0" xfId="8" applyNumberFormat="1" applyFont="1" applyFill="1" applyBorder="1" applyAlignment="1" applyProtection="1"/>
    <xf numFmtId="0" fontId="91" fillId="0" borderId="183" xfId="0" applyFont="1" applyFill="1" applyBorder="1"/>
    <xf numFmtId="0" fontId="91" fillId="0" borderId="182" xfId="0" applyFont="1" applyFill="1" applyBorder="1"/>
    <xf numFmtId="0" fontId="17" fillId="12" borderId="68" xfId="0" applyFont="1" applyFill="1" applyBorder="1" applyAlignment="1">
      <alignment horizontal="center" vertical="center" wrapText="1"/>
    </xf>
    <xf numFmtId="0" fontId="92" fillId="12" borderId="15" xfId="0" applyFont="1" applyFill="1" applyBorder="1" applyAlignment="1">
      <alignment horizontal="center" vertical="center" wrapText="1"/>
    </xf>
    <xf numFmtId="0" fontId="17" fillId="12" borderId="16" xfId="0" applyFont="1" applyFill="1" applyBorder="1" applyAlignment="1">
      <alignment horizontal="center" vertical="center" wrapText="1"/>
    </xf>
    <xf numFmtId="0" fontId="92" fillId="12" borderId="17" xfId="0" applyFont="1" applyFill="1" applyBorder="1" applyAlignment="1">
      <alignment horizontal="center" vertical="center" wrapText="1"/>
    </xf>
    <xf numFmtId="4" fontId="17" fillId="0" borderId="65" xfId="0" applyNumberFormat="1" applyFont="1" applyFill="1" applyBorder="1" applyAlignment="1">
      <alignment horizontal="center" vertical="center"/>
    </xf>
    <xf numFmtId="4" fontId="107" fillId="0" borderId="83" xfId="0" applyNumberFormat="1" applyFont="1" applyFill="1" applyBorder="1" applyAlignment="1">
      <alignment horizontal="center" vertical="center" wrapText="1"/>
    </xf>
    <xf numFmtId="0" fontId="107" fillId="0" borderId="83" xfId="0" applyFont="1" applyFill="1" applyBorder="1" applyAlignment="1">
      <alignment horizontal="center" vertical="center" wrapText="1"/>
    </xf>
    <xf numFmtId="170" fontId="17" fillId="0" borderId="65" xfId="0" applyNumberFormat="1" applyFont="1" applyFill="1" applyBorder="1" applyAlignment="1">
      <alignment horizontal="center" vertical="center"/>
    </xf>
    <xf numFmtId="170" fontId="92" fillId="0" borderId="84" xfId="0" applyNumberFormat="1" applyFont="1" applyFill="1" applyBorder="1" applyAlignment="1">
      <alignment horizontal="center" vertical="center"/>
    </xf>
    <xf numFmtId="4" fontId="17" fillId="0" borderId="66" xfId="0" applyNumberFormat="1" applyFont="1" applyFill="1" applyBorder="1" applyAlignment="1">
      <alignment horizontal="center" vertical="center"/>
    </xf>
    <xf numFmtId="4" fontId="107" fillId="0" borderId="4" xfId="0" applyNumberFormat="1" applyFont="1" applyFill="1" applyBorder="1" applyAlignment="1">
      <alignment horizontal="center" vertical="center" wrapText="1"/>
    </xf>
    <xf numFmtId="0" fontId="107" fillId="0" borderId="4" xfId="0" applyFont="1" applyFill="1" applyBorder="1" applyAlignment="1">
      <alignment horizontal="center" vertical="center" wrapText="1"/>
    </xf>
    <xf numFmtId="170" fontId="92" fillId="0" borderId="86" xfId="0" applyNumberFormat="1" applyFont="1" applyFill="1" applyBorder="1" applyAlignment="1">
      <alignment horizontal="center" vertical="center"/>
    </xf>
    <xf numFmtId="4" fontId="107" fillId="0" borderId="87" xfId="0" applyNumberFormat="1" applyFont="1" applyFill="1" applyBorder="1" applyAlignment="1">
      <alignment horizontal="center" vertical="center" wrapText="1"/>
    </xf>
    <xf numFmtId="0" fontId="107" fillId="0" borderId="87" xfId="0" applyFont="1" applyFill="1" applyBorder="1" applyAlignment="1">
      <alignment horizontal="center" vertical="center" wrapText="1"/>
    </xf>
    <xf numFmtId="4" fontId="17" fillId="0" borderId="67" xfId="0" applyNumberFormat="1" applyFont="1" applyFill="1" applyBorder="1" applyAlignment="1">
      <alignment horizontal="center" vertical="center"/>
    </xf>
    <xf numFmtId="4" fontId="107" fillId="0" borderId="64" xfId="0" applyNumberFormat="1" applyFont="1" applyFill="1" applyBorder="1" applyAlignment="1">
      <alignment horizontal="center" vertical="center" wrapText="1"/>
    </xf>
    <xf numFmtId="0" fontId="107" fillId="0" borderId="64" xfId="0" applyFont="1" applyFill="1" applyBorder="1" applyAlignment="1">
      <alignment horizontal="center" vertical="center" wrapText="1"/>
    </xf>
    <xf numFmtId="170" fontId="92" fillId="4" borderId="3" xfId="0" applyNumberFormat="1" applyFont="1" applyFill="1" applyBorder="1" applyAlignment="1">
      <alignment horizontal="center" vertical="center"/>
    </xf>
    <xf numFmtId="0" fontId="91" fillId="4" borderId="3" xfId="0" applyFont="1" applyFill="1" applyBorder="1" applyAlignment="1">
      <alignment horizontal="center"/>
    </xf>
    <xf numFmtId="0" fontId="91" fillId="4" borderId="73" xfId="0" applyFont="1" applyFill="1" applyBorder="1" applyAlignment="1">
      <alignment horizontal="center"/>
    </xf>
    <xf numFmtId="0" fontId="17" fillId="13" borderId="0" xfId="0" applyFont="1" applyFill="1" applyBorder="1" applyAlignment="1">
      <alignment horizontal="center" vertical="center" wrapText="1"/>
    </xf>
    <xf numFmtId="0" fontId="92" fillId="13" borderId="4" xfId="0" applyFont="1" applyFill="1" applyBorder="1" applyAlignment="1">
      <alignment horizontal="center" vertical="center" wrapText="1"/>
    </xf>
    <xf numFmtId="0" fontId="17" fillId="13" borderId="6" xfId="0" applyFont="1" applyFill="1" applyBorder="1" applyAlignment="1">
      <alignment horizontal="center" vertical="center" wrapText="1"/>
    </xf>
    <xf numFmtId="0" fontId="92" fillId="13" borderId="2" xfId="0" applyFont="1" applyFill="1" applyBorder="1" applyAlignment="1">
      <alignment horizontal="center" vertical="center" wrapText="1"/>
    </xf>
    <xf numFmtId="0" fontId="17" fillId="13" borderId="68" xfId="0" applyFont="1" applyFill="1" applyBorder="1" applyAlignment="1">
      <alignment horizontal="center" vertical="center" wrapText="1"/>
    </xf>
    <xf numFmtId="0" fontId="92" fillId="13" borderId="15" xfId="0" applyFont="1" applyFill="1" applyBorder="1" applyAlignment="1">
      <alignment horizontal="center" vertical="center" wrapText="1"/>
    </xf>
    <xf numFmtId="0" fontId="17" fillId="13" borderId="16" xfId="0" applyFont="1" applyFill="1" applyBorder="1" applyAlignment="1">
      <alignment horizontal="center" vertical="center" wrapText="1"/>
    </xf>
    <xf numFmtId="0" fontId="92" fillId="13" borderId="17" xfId="0" applyFont="1" applyFill="1" applyBorder="1" applyAlignment="1">
      <alignment horizontal="center" vertical="center" wrapText="1"/>
    </xf>
    <xf numFmtId="0" fontId="17" fillId="12" borderId="68" xfId="0" applyFont="1" applyFill="1" applyBorder="1" applyAlignment="1">
      <alignment horizontal="center" vertical="center"/>
    </xf>
    <xf numFmtId="0" fontId="17" fillId="12" borderId="69" xfId="0" applyFont="1" applyFill="1" applyBorder="1" applyAlignment="1">
      <alignment horizontal="center" vertical="center"/>
    </xf>
    <xf numFmtId="0" fontId="17" fillId="12" borderId="16" xfId="0" quotePrefix="1" applyFont="1" applyFill="1" applyBorder="1" applyAlignment="1">
      <alignment horizontal="left" vertical="center"/>
    </xf>
    <xf numFmtId="0" fontId="17" fillId="12" borderId="68" xfId="0" quotePrefix="1" applyFont="1" applyFill="1" applyBorder="1" applyAlignment="1">
      <alignment horizontal="left" vertical="center"/>
    </xf>
    <xf numFmtId="4" fontId="17" fillId="0" borderId="71" xfId="0" applyNumberFormat="1" applyFont="1" applyFill="1" applyBorder="1" applyAlignment="1">
      <alignment horizontal="center" vertical="center"/>
    </xf>
    <xf numFmtId="2" fontId="107" fillId="0" borderId="89" xfId="0" applyNumberFormat="1" applyFont="1" applyFill="1" applyBorder="1" applyAlignment="1">
      <alignment horizontal="center" vertical="center" wrapText="1"/>
    </xf>
    <xf numFmtId="2" fontId="107" fillId="0" borderId="90" xfId="0" applyNumberFormat="1" applyFont="1" applyFill="1" applyBorder="1" applyAlignment="1">
      <alignment horizontal="center" vertical="center" wrapText="1"/>
    </xf>
    <xf numFmtId="170" fontId="17" fillId="0" borderId="70" xfId="0" applyNumberFormat="1" applyFont="1" applyFill="1" applyBorder="1" applyAlignment="1">
      <alignment horizontal="center" vertical="center"/>
    </xf>
    <xf numFmtId="164" fontId="107" fillId="0" borderId="179" xfId="0" applyNumberFormat="1" applyFont="1" applyFill="1" applyBorder="1" applyAlignment="1">
      <alignment horizontal="center" vertical="center" wrapText="1"/>
    </xf>
    <xf numFmtId="164" fontId="107" fillId="0" borderId="182" xfId="0" applyNumberFormat="1" applyFont="1" applyFill="1" applyBorder="1" applyAlignment="1">
      <alignment horizontal="center" vertical="center" wrapText="1"/>
    </xf>
    <xf numFmtId="171" fontId="17" fillId="0" borderId="26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right" vertical="center"/>
    </xf>
    <xf numFmtId="0" fontId="107" fillId="0" borderId="0" xfId="0" applyFont="1" applyFill="1" applyBorder="1" applyAlignment="1">
      <alignment horizontal="center" vertical="center" wrapText="1"/>
    </xf>
    <xf numFmtId="170" fontId="17" fillId="0" borderId="148" xfId="0" applyNumberFormat="1" applyFont="1" applyFill="1" applyBorder="1" applyAlignment="1">
      <alignment horizontal="center" vertical="center"/>
    </xf>
    <xf numFmtId="0" fontId="108" fillId="0" borderId="0" xfId="0" applyFont="1" applyFill="1" applyBorder="1" applyAlignment="1">
      <alignment horizontal="center" vertical="center" wrapText="1"/>
    </xf>
    <xf numFmtId="0" fontId="17" fillId="12" borderId="72" xfId="0" quotePrefix="1" applyFont="1" applyFill="1" applyBorder="1" applyAlignment="1">
      <alignment horizontal="center" vertical="center" wrapText="1"/>
    </xf>
    <xf numFmtId="164" fontId="17" fillId="0" borderId="25" xfId="0" applyNumberFormat="1" applyFont="1" applyFill="1" applyBorder="1" applyAlignment="1">
      <alignment horizontal="center" vertical="center"/>
    </xf>
    <xf numFmtId="164" fontId="107" fillId="0" borderId="102" xfId="0" applyNumberFormat="1" applyFont="1" applyFill="1" applyBorder="1" applyAlignment="1">
      <alignment horizontal="center" vertical="center" wrapText="1"/>
    </xf>
    <xf numFmtId="0" fontId="17" fillId="0" borderId="0" xfId="0" applyFont="1"/>
    <xf numFmtId="0" fontId="95" fillId="0" borderId="0" xfId="0" quotePrefix="1" applyFont="1" applyFill="1" applyAlignment="1">
      <alignment wrapText="1"/>
    </xf>
    <xf numFmtId="0" fontId="17" fillId="12" borderId="26" xfId="0" applyFont="1" applyFill="1" applyBorder="1"/>
    <xf numFmtId="0" fontId="17" fillId="12" borderId="0" xfId="0" applyFont="1" applyFill="1" applyBorder="1" applyAlignment="1">
      <alignment vertical="center"/>
    </xf>
    <xf numFmtId="0" fontId="17" fillId="12" borderId="4" xfId="0" quotePrefix="1" applyFont="1" applyFill="1" applyBorder="1" applyAlignment="1">
      <alignment horizontal="right" vertical="center"/>
    </xf>
    <xf numFmtId="176" fontId="17" fillId="0" borderId="71" xfId="0" applyNumberFormat="1" applyFont="1" applyFill="1" applyBorder="1" applyAlignment="1">
      <alignment horizontal="center" vertical="center"/>
    </xf>
    <xf numFmtId="0" fontId="17" fillId="12" borderId="79" xfId="0" applyFont="1" applyFill="1" applyBorder="1"/>
    <xf numFmtId="0" fontId="17" fillId="12" borderId="183" xfId="0" applyFont="1" applyFill="1" applyBorder="1" applyAlignment="1">
      <alignment vertical="center"/>
    </xf>
    <xf numFmtId="0" fontId="17" fillId="12" borderId="179" xfId="0" quotePrefix="1" applyFont="1" applyFill="1" applyBorder="1" applyAlignment="1">
      <alignment horizontal="right" vertical="center"/>
    </xf>
    <xf numFmtId="0" fontId="95" fillId="13" borderId="63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68" xfId="0" applyFont="1" applyFill="1" applyBorder="1" applyAlignment="1">
      <alignment horizontal="center" vertical="center"/>
    </xf>
    <xf numFmtId="0" fontId="17" fillId="13" borderId="68" xfId="0" applyFont="1" applyFill="1" applyBorder="1" applyAlignment="1">
      <alignment horizontal="center" vertical="center"/>
    </xf>
    <xf numFmtId="0" fontId="17" fillId="13" borderId="69" xfId="0" applyFont="1" applyFill="1" applyBorder="1" applyAlignment="1">
      <alignment horizontal="center" vertical="center"/>
    </xf>
    <xf numFmtId="0" fontId="17" fillId="13" borderId="16" xfId="0" quotePrefix="1" applyFont="1" applyFill="1" applyBorder="1" applyAlignment="1">
      <alignment horizontal="left" vertical="center"/>
    </xf>
    <xf numFmtId="0" fontId="17" fillId="13" borderId="68" xfId="0" quotePrefix="1" applyFont="1" applyFill="1" applyBorder="1" applyAlignment="1">
      <alignment horizontal="left" vertical="center"/>
    </xf>
    <xf numFmtId="0" fontId="17" fillId="0" borderId="72" xfId="0" quotePrefix="1" applyFont="1" applyFill="1" applyBorder="1" applyAlignment="1">
      <alignment horizontal="center" vertical="center" wrapText="1"/>
    </xf>
    <xf numFmtId="0" fontId="17" fillId="13" borderId="26" xfId="0" applyFont="1" applyFill="1" applyBorder="1"/>
    <xf numFmtId="0" fontId="17" fillId="13" borderId="0" xfId="0" applyFont="1" applyFill="1" applyBorder="1" applyAlignment="1">
      <alignment vertical="center"/>
    </xf>
    <xf numFmtId="0" fontId="17" fillId="13" borderId="4" xfId="0" quotePrefix="1" applyFont="1" applyFill="1" applyBorder="1" applyAlignment="1">
      <alignment horizontal="right" vertical="center"/>
    </xf>
    <xf numFmtId="0" fontId="17" fillId="13" borderId="79" xfId="0" applyFont="1" applyFill="1" applyBorder="1"/>
    <xf numFmtId="0" fontId="17" fillId="13" borderId="183" xfId="0" applyFont="1" applyFill="1" applyBorder="1" applyAlignment="1">
      <alignment vertical="center"/>
    </xf>
    <xf numFmtId="0" fontId="17" fillId="13" borderId="179" xfId="0" quotePrefix="1" applyFont="1" applyFill="1" applyBorder="1" applyAlignment="1">
      <alignment horizontal="right" vertical="center"/>
    </xf>
    <xf numFmtId="0" fontId="17" fillId="12" borderId="68" xfId="0" quotePrefix="1" applyFont="1" applyFill="1" applyBorder="1" applyAlignment="1">
      <alignment horizontal="center" vertical="center" wrapText="1"/>
    </xf>
    <xf numFmtId="0" fontId="92" fillId="12" borderId="68" xfId="0" applyFont="1" applyFill="1" applyBorder="1" applyAlignment="1">
      <alignment horizontal="center" vertical="center" wrapText="1"/>
    </xf>
    <xf numFmtId="2" fontId="107" fillId="0" borderId="74" xfId="0" applyNumberFormat="1" applyFont="1" applyFill="1" applyBorder="1" applyAlignment="1">
      <alignment horizontal="center" vertical="center" wrapText="1"/>
    </xf>
    <xf numFmtId="2" fontId="107" fillId="0" borderId="0" xfId="0" applyNumberFormat="1" applyFont="1" applyFill="1" applyBorder="1" applyAlignment="1">
      <alignment horizontal="center" vertical="center" wrapText="1"/>
    </xf>
    <xf numFmtId="2" fontId="107" fillId="0" borderId="124" xfId="0" applyNumberFormat="1" applyFont="1" applyFill="1" applyBorder="1" applyAlignment="1">
      <alignment horizontal="center" vertical="center" wrapText="1"/>
    </xf>
    <xf numFmtId="2" fontId="107" fillId="0" borderId="3" xfId="0" applyNumberFormat="1" applyFont="1" applyFill="1" applyBorder="1" applyAlignment="1">
      <alignment horizontal="center" vertical="center" wrapText="1"/>
    </xf>
    <xf numFmtId="170" fontId="17" fillId="0" borderId="123" xfId="0" applyNumberFormat="1" applyFont="1" applyFill="1" applyBorder="1" applyAlignment="1">
      <alignment horizontal="center" vertical="center"/>
    </xf>
    <xf numFmtId="170" fontId="92" fillId="0" borderId="73" xfId="0" applyNumberFormat="1" applyFont="1" applyFill="1" applyBorder="1" applyAlignment="1">
      <alignment horizontal="center" vertical="center"/>
    </xf>
    <xf numFmtId="0" fontId="91" fillId="0" borderId="148" xfId="0" applyFont="1" applyBorder="1"/>
    <xf numFmtId="0" fontId="91" fillId="12" borderId="29" xfId="0" quotePrefix="1" applyFont="1" applyFill="1" applyBorder="1" applyAlignment="1">
      <alignment horizontal="center" vertical="center" wrapText="1"/>
    </xf>
    <xf numFmtId="4" fontId="17" fillId="0" borderId="323" xfId="0" applyNumberFormat="1" applyFont="1" applyFill="1" applyBorder="1" applyAlignment="1">
      <alignment horizontal="center" vertical="center"/>
    </xf>
    <xf numFmtId="2" fontId="107" fillId="0" borderId="183" xfId="0" applyNumberFormat="1" applyFont="1" applyFill="1" applyBorder="1" applyAlignment="1">
      <alignment horizontal="center" vertical="center" wrapText="1"/>
    </xf>
    <xf numFmtId="170" fontId="17" fillId="0" borderId="172" xfId="0" applyNumberFormat="1" applyFont="1" applyFill="1" applyBorder="1" applyAlignment="1">
      <alignment horizontal="center" vertical="center"/>
    </xf>
    <xf numFmtId="170" fontId="92" fillId="0" borderId="182" xfId="0" applyNumberFormat="1" applyFont="1" applyFill="1" applyBorder="1" applyAlignment="1">
      <alignment horizontal="center" vertical="center"/>
    </xf>
    <xf numFmtId="0" fontId="17" fillId="13" borderId="29" xfId="0" quotePrefix="1" applyFont="1" applyFill="1" applyBorder="1" applyAlignment="1">
      <alignment horizontal="center" vertical="center" wrapText="1"/>
    </xf>
    <xf numFmtId="0" fontId="17" fillId="13" borderId="68" xfId="0" quotePrefix="1" applyFont="1" applyFill="1" applyBorder="1" applyAlignment="1">
      <alignment horizontal="center" vertical="center" wrapText="1"/>
    </xf>
    <xf numFmtId="0" fontId="92" fillId="13" borderId="68" xfId="0" applyFont="1" applyFill="1" applyBorder="1" applyAlignment="1">
      <alignment horizontal="center" vertical="center" wrapText="1"/>
    </xf>
    <xf numFmtId="0" fontId="17" fillId="12" borderId="16" xfId="0" applyFont="1" applyFill="1" applyBorder="1" applyAlignment="1"/>
    <xf numFmtId="2" fontId="107" fillId="0" borderId="2" xfId="0" applyNumberFormat="1" applyFont="1" applyFill="1" applyBorder="1" applyAlignment="1">
      <alignment horizontal="center" vertical="center" wrapText="1"/>
    </xf>
    <xf numFmtId="2" fontId="107" fillId="0" borderId="73" xfId="0" applyNumberFormat="1" applyFont="1" applyFill="1" applyBorder="1" applyAlignment="1">
      <alignment horizontal="center" vertical="center" wrapText="1"/>
    </xf>
    <xf numFmtId="49" fontId="35" fillId="0" borderId="148" xfId="0" applyNumberFormat="1" applyFont="1" applyFill="1" applyBorder="1" applyAlignment="1">
      <alignment horizontal="center" vertical="center"/>
    </xf>
    <xf numFmtId="49" fontId="35" fillId="0" borderId="0" xfId="0" applyNumberFormat="1" applyFont="1" applyFill="1" applyBorder="1" applyAlignment="1">
      <alignment horizontal="center" vertical="center"/>
    </xf>
    <xf numFmtId="49" fontId="35" fillId="0" borderId="183" xfId="0" applyNumberFormat="1" applyFont="1" applyFill="1" applyBorder="1" applyAlignment="1">
      <alignment horizontal="center" vertical="center"/>
    </xf>
    <xf numFmtId="0" fontId="91" fillId="0" borderId="56" xfId="0" applyFont="1" applyFill="1" applyBorder="1" applyAlignment="1">
      <alignment horizontal="right" vertical="center"/>
    </xf>
    <xf numFmtId="173" fontId="17" fillId="0" borderId="199" xfId="4" applyNumberFormat="1" applyFont="1" applyFill="1" applyBorder="1" applyAlignment="1" applyProtection="1">
      <alignment horizontal="center" vertical="center"/>
    </xf>
    <xf numFmtId="0" fontId="91" fillId="0" borderId="55" xfId="0" applyFont="1" applyFill="1" applyBorder="1" applyAlignment="1">
      <alignment horizontal="right" vertical="center"/>
    </xf>
    <xf numFmtId="173" fontId="17" fillId="0" borderId="202" xfId="4" applyNumberFormat="1" applyFont="1" applyFill="1" applyBorder="1" applyAlignment="1" applyProtection="1">
      <alignment horizontal="center" vertical="center"/>
    </xf>
    <xf numFmtId="164" fontId="92" fillId="0" borderId="203" xfId="4" applyNumberFormat="1" applyFont="1" applyFill="1" applyBorder="1" applyAlignment="1" applyProtection="1">
      <alignment horizontal="center" vertical="center"/>
    </xf>
    <xf numFmtId="39" fontId="91" fillId="0" borderId="35" xfId="4" applyNumberFormat="1" applyFont="1" applyFill="1" applyBorder="1" applyAlignment="1" applyProtection="1">
      <alignment horizontal="center" vertical="center"/>
    </xf>
    <xf numFmtId="39" fontId="91" fillId="0" borderId="41" xfId="4" applyNumberFormat="1" applyFont="1" applyFill="1" applyBorder="1" applyAlignment="1" applyProtection="1">
      <alignment horizontal="center" vertical="center"/>
    </xf>
    <xf numFmtId="39" fontId="17" fillId="0" borderId="57" xfId="4" applyNumberFormat="1" applyFont="1" applyFill="1" applyBorder="1" applyAlignment="1" applyProtection="1">
      <alignment horizontal="center" vertical="center"/>
    </xf>
    <xf numFmtId="39" fontId="91" fillId="0" borderId="58" xfId="4" applyNumberFormat="1" applyFont="1" applyFill="1" applyBorder="1" applyAlignment="1" applyProtection="1">
      <alignment horizontal="center" vertical="center"/>
    </xf>
    <xf numFmtId="39" fontId="91" fillId="0" borderId="59" xfId="4" applyNumberFormat="1" applyFont="1" applyFill="1" applyBorder="1" applyAlignment="1" applyProtection="1">
      <alignment horizontal="center" vertical="center"/>
    </xf>
    <xf numFmtId="173" fontId="17" fillId="0" borderId="60" xfId="4" applyNumberFormat="1" applyFont="1" applyFill="1" applyBorder="1" applyAlignment="1" applyProtection="1">
      <alignment horizontal="center" vertical="center"/>
    </xf>
    <xf numFmtId="164" fontId="91" fillId="0" borderId="61" xfId="4" applyNumberFormat="1" applyFont="1" applyFill="1" applyBorder="1" applyAlignment="1" applyProtection="1">
      <alignment horizontal="center" vertical="center"/>
    </xf>
    <xf numFmtId="0" fontId="91" fillId="0" borderId="194" xfId="0" quotePrefix="1" applyFont="1" applyFill="1" applyBorder="1" applyAlignment="1">
      <alignment horizontal="center" vertical="center" wrapText="1"/>
    </xf>
    <xf numFmtId="0" fontId="91" fillId="0" borderId="194" xfId="0" applyFont="1" applyFill="1" applyBorder="1" applyAlignment="1">
      <alignment horizontal="right" vertical="center"/>
    </xf>
    <xf numFmtId="39" fontId="17" fillId="0" borderId="194" xfId="4" applyNumberFormat="1" applyFont="1" applyFill="1" applyBorder="1" applyAlignment="1" applyProtection="1">
      <alignment horizontal="center" vertical="center"/>
    </xf>
    <xf numFmtId="39" fontId="91" fillId="0" borderId="194" xfId="4" applyNumberFormat="1" applyFont="1" applyFill="1" applyBorder="1" applyAlignment="1" applyProtection="1">
      <alignment horizontal="center" vertical="center"/>
    </xf>
    <xf numFmtId="0" fontId="91" fillId="0" borderId="183" xfId="0" quotePrefix="1" applyFont="1" applyFill="1" applyBorder="1" applyAlignment="1">
      <alignment horizontal="center" vertical="center" wrapText="1"/>
    </xf>
    <xf numFmtId="0" fontId="91" fillId="0" borderId="183" xfId="0" applyFont="1" applyFill="1" applyBorder="1" applyAlignment="1">
      <alignment horizontal="right" vertical="center"/>
    </xf>
    <xf numFmtId="39" fontId="17" fillId="0" borderId="183" xfId="4" applyNumberFormat="1" applyFont="1" applyFill="1" applyBorder="1" applyAlignment="1" applyProtection="1">
      <alignment horizontal="center" vertical="center"/>
    </xf>
    <xf numFmtId="39" fontId="91" fillId="0" borderId="183" xfId="4" applyNumberFormat="1" applyFont="1" applyFill="1" applyBorder="1" applyAlignment="1" applyProtection="1">
      <alignment horizontal="center" vertical="center"/>
    </xf>
    <xf numFmtId="39" fontId="17" fillId="0" borderId="122" xfId="4" applyNumberFormat="1" applyFont="1" applyFill="1" applyBorder="1" applyAlignment="1" applyProtection="1">
      <alignment horizontal="center" vertical="center"/>
    </xf>
    <xf numFmtId="0" fontId="17" fillId="0" borderId="200" xfId="0" applyFont="1" applyFill="1" applyBorder="1" applyAlignment="1">
      <alignment horizontal="center" vertical="center" wrapText="1"/>
    </xf>
    <xf numFmtId="0" fontId="92" fillId="0" borderId="4" xfId="0" quotePrefix="1" applyFont="1" applyFill="1" applyBorder="1" applyAlignment="1">
      <alignment horizontal="center" vertical="center"/>
    </xf>
    <xf numFmtId="0" fontId="91" fillId="0" borderId="201" xfId="0" applyFont="1" applyBorder="1" applyAlignment="1">
      <alignment horizontal="left" vertical="center"/>
    </xf>
    <xf numFmtId="4" fontId="17" fillId="0" borderId="91" xfId="0" applyNumberFormat="1" applyFont="1" applyBorder="1" applyAlignment="1">
      <alignment horizontal="center" vertical="center"/>
    </xf>
    <xf numFmtId="0" fontId="91" fillId="0" borderId="53" xfId="0" quotePrefix="1" applyFont="1" applyBorder="1" applyAlignment="1">
      <alignment horizontal="left" vertical="center"/>
    </xf>
    <xf numFmtId="4" fontId="17" fillId="0" borderId="93" xfId="0" applyNumberFormat="1" applyFont="1" applyBorder="1" applyAlignment="1">
      <alignment horizontal="center" vertical="center"/>
    </xf>
    <xf numFmtId="0" fontId="91" fillId="12" borderId="344" xfId="0" applyFont="1" applyFill="1" applyBorder="1" applyAlignment="1">
      <alignment vertical="center" wrapText="1"/>
    </xf>
    <xf numFmtId="0" fontId="91" fillId="13" borderId="121" xfId="0" applyFont="1" applyFill="1" applyBorder="1" applyAlignment="1">
      <alignment vertical="center" wrapText="1"/>
    </xf>
    <xf numFmtId="0" fontId="17" fillId="13" borderId="200" xfId="0" applyFont="1" applyFill="1" applyBorder="1" applyAlignment="1">
      <alignment horizontal="center" vertical="center" wrapText="1"/>
    </xf>
    <xf numFmtId="0" fontId="91" fillId="13" borderId="0" xfId="0" applyFont="1" applyFill="1" applyBorder="1"/>
    <xf numFmtId="0" fontId="17" fillId="12" borderId="155" xfId="0" applyFont="1" applyFill="1" applyBorder="1" applyAlignment="1">
      <alignment vertical="center"/>
    </xf>
    <xf numFmtId="0" fontId="17" fillId="12" borderId="151" xfId="0" applyFont="1" applyFill="1" applyBorder="1" applyAlignment="1">
      <alignment horizontal="center" vertical="center"/>
    </xf>
    <xf numFmtId="0" fontId="91" fillId="0" borderId="1" xfId="0" applyFont="1" applyFill="1" applyBorder="1" applyAlignment="1">
      <alignment horizontal="right" vertical="center"/>
    </xf>
    <xf numFmtId="39" fontId="92" fillId="0" borderId="32" xfId="4" applyNumberFormat="1" applyFont="1" applyFill="1" applyBorder="1" applyAlignment="1" applyProtection="1">
      <alignment horizontal="center" vertical="center"/>
    </xf>
    <xf numFmtId="170" fontId="17" fillId="0" borderId="216" xfId="0" applyNumberFormat="1" applyFont="1" applyFill="1" applyBorder="1" applyAlignment="1">
      <alignment horizontal="center" vertical="center"/>
    </xf>
    <xf numFmtId="39" fontId="92" fillId="0" borderId="34" xfId="4" applyNumberFormat="1" applyFont="1" applyFill="1" applyBorder="1" applyAlignment="1" applyProtection="1">
      <alignment horizontal="center" vertical="center"/>
    </xf>
    <xf numFmtId="170" fontId="17" fillId="0" borderId="92" xfId="0" applyNumberFormat="1" applyFont="1" applyFill="1" applyBorder="1" applyAlignment="1">
      <alignment horizontal="center" vertical="center"/>
    </xf>
    <xf numFmtId="39" fontId="92" fillId="0" borderId="36" xfId="4" applyNumberFormat="1" applyFont="1" applyFill="1" applyBorder="1" applyAlignment="1" applyProtection="1">
      <alignment horizontal="center" vertical="center"/>
    </xf>
    <xf numFmtId="170" fontId="17" fillId="0" borderId="93" xfId="0" applyNumberFormat="1" applyFont="1" applyFill="1" applyBorder="1" applyAlignment="1">
      <alignment horizontal="center" vertical="center"/>
    </xf>
    <xf numFmtId="0" fontId="91" fillId="0" borderId="158" xfId="0" applyFont="1" applyFill="1" applyBorder="1" applyAlignment="1">
      <alignment horizontal="right" vertical="center"/>
    </xf>
    <xf numFmtId="0" fontId="91" fillId="0" borderId="157" xfId="0" applyFont="1" applyFill="1" applyBorder="1" applyAlignment="1">
      <alignment horizontal="right" vertical="center"/>
    </xf>
    <xf numFmtId="0" fontId="91" fillId="0" borderId="156" xfId="0" applyFont="1" applyFill="1" applyBorder="1" applyAlignment="1">
      <alignment horizontal="right" vertical="center"/>
    </xf>
    <xf numFmtId="39" fontId="91" fillId="0" borderId="34" xfId="4" applyNumberFormat="1" applyFont="1" applyFill="1" applyBorder="1" applyAlignment="1" applyProtection="1">
      <alignment horizontal="center" vertical="center"/>
    </xf>
    <xf numFmtId="164" fontId="92" fillId="0" borderId="84" xfId="4" applyNumberFormat="1" applyFont="1" applyFill="1" applyBorder="1" applyAlignment="1" applyProtection="1">
      <alignment horizontal="center" vertical="center"/>
    </xf>
    <xf numFmtId="0" fontId="91" fillId="0" borderId="188" xfId="0" applyFont="1" applyFill="1" applyBorder="1" applyAlignment="1">
      <alignment horizontal="right" vertical="center"/>
    </xf>
    <xf numFmtId="39" fontId="91" fillId="0" borderId="39" xfId="4" applyNumberFormat="1" applyFont="1" applyFill="1" applyBorder="1" applyAlignment="1" applyProtection="1">
      <alignment horizontal="center" vertical="center"/>
    </xf>
    <xf numFmtId="39" fontId="91" fillId="0" borderId="47" xfId="4" applyNumberFormat="1" applyFont="1" applyFill="1" applyBorder="1" applyAlignment="1" applyProtection="1">
      <alignment horizontal="center" vertical="center"/>
    </xf>
    <xf numFmtId="39" fontId="91" fillId="0" borderId="38" xfId="4" applyNumberFormat="1" applyFont="1" applyFill="1" applyBorder="1" applyAlignment="1" applyProtection="1">
      <alignment horizontal="center" vertical="center"/>
    </xf>
    <xf numFmtId="0" fontId="91" fillId="0" borderId="160" xfId="0" quotePrefix="1" applyFont="1" applyFill="1" applyBorder="1" applyAlignment="1">
      <alignment horizontal="center" vertical="center" wrapText="1"/>
    </xf>
    <xf numFmtId="0" fontId="91" fillId="0" borderId="160" xfId="0" applyFont="1" applyFill="1" applyBorder="1" applyAlignment="1">
      <alignment horizontal="right" vertical="center"/>
    </xf>
    <xf numFmtId="39" fontId="17" fillId="0" borderId="160" xfId="4" applyNumberFormat="1" applyFont="1" applyFill="1" applyBorder="1" applyAlignment="1" applyProtection="1">
      <alignment horizontal="center" vertical="center"/>
    </xf>
    <xf numFmtId="39" fontId="91" fillId="0" borderId="160" xfId="4" applyNumberFormat="1" applyFont="1" applyFill="1" applyBorder="1" applyAlignment="1" applyProtection="1">
      <alignment horizontal="center" vertical="center"/>
    </xf>
    <xf numFmtId="0" fontId="91" fillId="0" borderId="160" xfId="0" applyFont="1" applyBorder="1"/>
    <xf numFmtId="173" fontId="17" fillId="0" borderId="160" xfId="4" applyNumberFormat="1" applyFont="1" applyFill="1" applyBorder="1" applyAlignment="1" applyProtection="1">
      <alignment horizontal="center" vertical="center"/>
    </xf>
    <xf numFmtId="164" fontId="91" fillId="0" borderId="160" xfId="4" applyNumberFormat="1" applyFont="1" applyFill="1" applyBorder="1" applyAlignment="1" applyProtection="1">
      <alignment horizontal="center" vertical="center"/>
    </xf>
    <xf numFmtId="0" fontId="17" fillId="12" borderId="63" xfId="0" applyFont="1" applyFill="1" applyBorder="1" applyAlignment="1">
      <alignment vertical="center" wrapText="1"/>
    </xf>
    <xf numFmtId="0" fontId="91" fillId="12" borderId="150" xfId="0" applyFont="1" applyFill="1" applyBorder="1" applyAlignment="1">
      <alignment vertical="center" wrapText="1"/>
    </xf>
    <xf numFmtId="164" fontId="17" fillId="0" borderId="74" xfId="0" applyNumberFormat="1" applyFont="1" applyBorder="1" applyAlignment="1">
      <alignment horizontal="right" vertical="center" indent="1"/>
    </xf>
    <xf numFmtId="164" fontId="92" fillId="0" borderId="84" xfId="0" applyNumberFormat="1" applyFont="1" applyBorder="1" applyAlignment="1">
      <alignment horizontal="right" vertical="center" indent="1"/>
    </xf>
    <xf numFmtId="164" fontId="17" fillId="0" borderId="75" xfId="0" applyNumberFormat="1" applyFont="1" applyBorder="1" applyAlignment="1">
      <alignment horizontal="right" vertical="center" indent="1"/>
    </xf>
    <xf numFmtId="164" fontId="92" fillId="0" borderId="86" xfId="0" applyNumberFormat="1" applyFont="1" applyBorder="1" applyAlignment="1">
      <alignment horizontal="right" vertical="center" indent="1"/>
    </xf>
    <xf numFmtId="164" fontId="17" fillId="0" borderId="3" xfId="0" applyNumberFormat="1" applyFont="1" applyBorder="1" applyAlignment="1">
      <alignment horizontal="right" vertical="center" indent="1"/>
    </xf>
    <xf numFmtId="164" fontId="92" fillId="0" borderId="73" xfId="0" applyNumberFormat="1" applyFont="1" applyBorder="1" applyAlignment="1">
      <alignment horizontal="right" vertical="center" indent="1"/>
    </xf>
    <xf numFmtId="0" fontId="17" fillId="13" borderId="155" xfId="0" applyFont="1" applyFill="1" applyBorder="1" applyAlignment="1">
      <alignment vertical="center"/>
    </xf>
    <xf numFmtId="0" fontId="17" fillId="13" borderId="1" xfId="0" applyFont="1" applyFill="1" applyBorder="1" applyAlignment="1">
      <alignment horizontal="center" vertical="center"/>
    </xf>
    <xf numFmtId="0" fontId="17" fillId="13" borderId="157" xfId="0" applyFont="1" applyFill="1" applyBorder="1" applyAlignment="1">
      <alignment horizontal="center" vertical="center"/>
    </xf>
    <xf numFmtId="0" fontId="17" fillId="13" borderId="151" xfId="0" applyFont="1" applyFill="1" applyBorder="1" applyAlignment="1">
      <alignment horizontal="center" vertical="center"/>
    </xf>
    <xf numFmtId="0" fontId="17" fillId="13" borderId="63" xfId="0" applyFont="1" applyFill="1" applyBorder="1" applyAlignment="1">
      <alignment vertical="center" wrapText="1"/>
    </xf>
    <xf numFmtId="0" fontId="91" fillId="13" borderId="150" xfId="0" applyFont="1" applyFill="1" applyBorder="1" applyAlignment="1">
      <alignment vertical="center" wrapText="1"/>
    </xf>
    <xf numFmtId="2" fontId="107" fillId="0" borderId="83" xfId="0" applyNumberFormat="1" applyFont="1" applyFill="1" applyBorder="1" applyAlignment="1">
      <alignment horizontal="center" vertical="center" wrapText="1"/>
    </xf>
    <xf numFmtId="164" fontId="92" fillId="0" borderId="83" xfId="0" applyNumberFormat="1" applyFont="1" applyFill="1" applyBorder="1" applyAlignment="1">
      <alignment horizontal="center" vertical="center"/>
    </xf>
    <xf numFmtId="164" fontId="92" fillId="0" borderId="84" xfId="0" applyNumberFormat="1" applyFont="1" applyFill="1" applyBorder="1" applyAlignment="1">
      <alignment horizontal="center" vertical="center"/>
    </xf>
    <xf numFmtId="2" fontId="107" fillId="0" borderId="4" xfId="0" applyNumberFormat="1" applyFont="1" applyFill="1" applyBorder="1" applyAlignment="1">
      <alignment horizontal="center" vertical="center" wrapText="1"/>
    </xf>
    <xf numFmtId="164" fontId="92" fillId="0" borderId="85" xfId="0" applyNumberFormat="1" applyFont="1" applyFill="1" applyBorder="1" applyAlignment="1">
      <alignment horizontal="center" vertical="center"/>
    </xf>
    <xf numFmtId="164" fontId="92" fillId="0" borderId="86" xfId="0" applyNumberFormat="1" applyFont="1" applyFill="1" applyBorder="1" applyAlignment="1">
      <alignment horizontal="center" vertical="center"/>
    </xf>
    <xf numFmtId="2" fontId="107" fillId="0" borderId="87" xfId="0" applyNumberFormat="1" applyFont="1" applyFill="1" applyBorder="1" applyAlignment="1">
      <alignment horizontal="center" vertical="center" wrapText="1"/>
    </xf>
    <xf numFmtId="164" fontId="92" fillId="0" borderId="87" xfId="0" applyNumberFormat="1" applyFont="1" applyFill="1" applyBorder="1" applyAlignment="1">
      <alignment horizontal="center" vertical="center"/>
    </xf>
    <xf numFmtId="2" fontId="107" fillId="0" borderId="75" xfId="0" applyNumberFormat="1" applyFont="1" applyFill="1" applyBorder="1" applyAlignment="1">
      <alignment horizontal="center" vertical="center" wrapText="1"/>
    </xf>
    <xf numFmtId="170" fontId="17" fillId="5" borderId="66" xfId="0" applyNumberFormat="1" applyFont="1" applyFill="1" applyBorder="1" applyAlignment="1">
      <alignment vertical="center"/>
    </xf>
    <xf numFmtId="170" fontId="17" fillId="5" borderId="85" xfId="0" applyNumberFormat="1" applyFont="1" applyFill="1" applyBorder="1" applyAlignment="1">
      <alignment vertical="center"/>
    </xf>
    <xf numFmtId="170" fontId="17" fillId="5" borderId="75" xfId="0" applyNumberFormat="1" applyFont="1" applyFill="1" applyBorder="1" applyAlignment="1">
      <alignment vertical="center"/>
    </xf>
    <xf numFmtId="170" fontId="17" fillId="5" borderId="86" xfId="0" applyNumberFormat="1" applyFont="1" applyFill="1" applyBorder="1" applyAlignment="1">
      <alignment vertical="center"/>
    </xf>
    <xf numFmtId="170" fontId="17" fillId="5" borderId="123" xfId="0" applyNumberFormat="1" applyFont="1" applyFill="1" applyBorder="1" applyAlignment="1">
      <alignment vertical="center"/>
    </xf>
    <xf numFmtId="170" fontId="17" fillId="5" borderId="87" xfId="0" applyNumberFormat="1" applyFont="1" applyFill="1" applyBorder="1" applyAlignment="1">
      <alignment vertical="center"/>
    </xf>
    <xf numFmtId="170" fontId="17" fillId="5" borderId="124" xfId="0" applyNumberFormat="1" applyFont="1" applyFill="1" applyBorder="1" applyAlignment="1">
      <alignment vertical="center"/>
    </xf>
    <xf numFmtId="170" fontId="17" fillId="5" borderId="88" xfId="0" applyNumberFormat="1" applyFont="1" applyFill="1" applyBorder="1" applyAlignment="1">
      <alignment vertical="center"/>
    </xf>
    <xf numFmtId="170" fontId="17" fillId="5" borderId="67" xfId="0" applyNumberFormat="1" applyFont="1" applyFill="1" applyBorder="1" applyAlignment="1">
      <alignment vertical="center"/>
    </xf>
    <xf numFmtId="170" fontId="17" fillId="5" borderId="3" xfId="0" applyNumberFormat="1" applyFont="1" applyFill="1" applyBorder="1" applyAlignment="1">
      <alignment vertical="center"/>
    </xf>
    <xf numFmtId="170" fontId="17" fillId="5" borderId="64" xfId="0" applyNumberFormat="1" applyFont="1" applyFill="1" applyBorder="1" applyAlignment="1">
      <alignment vertical="center"/>
    </xf>
    <xf numFmtId="164" fontId="92" fillId="0" borderId="73" xfId="0" applyNumberFormat="1" applyFont="1" applyFill="1" applyBorder="1" applyAlignment="1">
      <alignment horizontal="center" vertical="center"/>
    </xf>
    <xf numFmtId="4" fontId="17" fillId="0" borderId="123" xfId="0" applyNumberFormat="1" applyFont="1" applyFill="1" applyBorder="1" applyAlignment="1">
      <alignment horizontal="center" vertical="center"/>
    </xf>
    <xf numFmtId="170" fontId="17" fillId="6" borderId="123" xfId="0" applyNumberFormat="1" applyFont="1" applyFill="1" applyBorder="1" applyAlignment="1">
      <alignment horizontal="center" vertical="center"/>
    </xf>
    <xf numFmtId="164" fontId="92" fillId="6" borderId="88" xfId="0" applyNumberFormat="1" applyFont="1" applyFill="1" applyBorder="1" applyAlignment="1">
      <alignment horizontal="center" vertical="center"/>
    </xf>
    <xf numFmtId="170" fontId="17" fillId="5" borderId="123" xfId="0" applyNumberFormat="1" applyFont="1" applyFill="1" applyBorder="1" applyAlignment="1">
      <alignment horizontal="center" vertical="center"/>
    </xf>
    <xf numFmtId="164" fontId="92" fillId="5" borderId="88" xfId="0" applyNumberFormat="1" applyFont="1" applyFill="1" applyBorder="1" applyAlignment="1">
      <alignment horizontal="center" vertical="center"/>
    </xf>
    <xf numFmtId="4" fontId="17" fillId="5" borderId="67" xfId="0" applyNumberFormat="1" applyFont="1" applyFill="1" applyBorder="1" applyAlignment="1">
      <alignment horizontal="center" vertical="center"/>
    </xf>
    <xf numFmtId="2" fontId="107" fillId="5" borderId="3" xfId="0" applyNumberFormat="1" applyFont="1" applyFill="1" applyBorder="1" applyAlignment="1">
      <alignment horizontal="center" vertical="center" wrapText="1"/>
    </xf>
    <xf numFmtId="170" fontId="17" fillId="6" borderId="67" xfId="0" applyNumberFormat="1" applyFont="1" applyFill="1" applyBorder="1" applyAlignment="1">
      <alignment horizontal="center" vertical="center"/>
    </xf>
    <xf numFmtId="170" fontId="92" fillId="6" borderId="73" xfId="0" applyNumberFormat="1" applyFont="1" applyFill="1" applyBorder="1" applyAlignment="1">
      <alignment horizontal="center" vertical="center"/>
    </xf>
    <xf numFmtId="0" fontId="41" fillId="19" borderId="63" xfId="0" applyFont="1" applyFill="1" applyBorder="1"/>
    <xf numFmtId="0" fontId="41" fillId="19" borderId="80" xfId="0" applyFont="1" applyFill="1" applyBorder="1"/>
    <xf numFmtId="0" fontId="41" fillId="19" borderId="26" xfId="0" applyFont="1" applyFill="1" applyBorder="1"/>
    <xf numFmtId="0" fontId="41" fillId="19" borderId="4" xfId="0" applyFont="1" applyFill="1" applyBorder="1"/>
    <xf numFmtId="0" fontId="39" fillId="19" borderId="18" xfId="0" quotePrefix="1" applyFont="1" applyFill="1" applyBorder="1" applyAlignment="1">
      <alignment horizontal="center" vertical="center"/>
    </xf>
    <xf numFmtId="0" fontId="42" fillId="19" borderId="2" xfId="0" quotePrefix="1" applyFont="1" applyFill="1" applyBorder="1" applyAlignment="1">
      <alignment horizontal="center" vertical="center"/>
    </xf>
    <xf numFmtId="0" fontId="91" fillId="0" borderId="173" xfId="0" applyFont="1" applyFill="1" applyBorder="1"/>
    <xf numFmtId="0" fontId="92" fillId="0" borderId="0" xfId="0" applyFont="1" applyAlignment="1">
      <alignment vertical="center"/>
    </xf>
    <xf numFmtId="0" fontId="17" fillId="12" borderId="174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textRotation="90" wrapText="1"/>
    </xf>
    <xf numFmtId="0" fontId="17" fillId="12" borderId="175" xfId="0" applyFont="1" applyFill="1" applyBorder="1" applyAlignment="1">
      <alignment horizontal="center" vertical="center"/>
    </xf>
    <xf numFmtId="0" fontId="17" fillId="12" borderId="176" xfId="0" applyFont="1" applyFill="1" applyBorder="1" applyAlignment="1">
      <alignment horizontal="center" vertical="center"/>
    </xf>
    <xf numFmtId="168" fontId="91" fillId="0" borderId="0" xfId="4" applyNumberFormat="1" applyFont="1" applyFill="1" applyBorder="1" applyAlignment="1" applyProtection="1"/>
    <xf numFmtId="0" fontId="91" fillId="0" borderId="175" xfId="0" applyFont="1" applyFill="1" applyBorder="1" applyAlignment="1">
      <alignment horizontal="right" vertical="center"/>
    </xf>
    <xf numFmtId="0" fontId="91" fillId="0" borderId="175" xfId="0" quotePrefix="1" applyFont="1" applyFill="1" applyBorder="1" applyAlignment="1">
      <alignment horizontal="right" vertical="center"/>
    </xf>
    <xf numFmtId="0" fontId="91" fillId="0" borderId="177" xfId="0" applyFont="1" applyFill="1" applyBorder="1" applyAlignment="1">
      <alignment horizontal="right" vertical="center"/>
    </xf>
    <xf numFmtId="0" fontId="91" fillId="0" borderId="178" xfId="0" applyFont="1" applyFill="1" applyBorder="1" applyAlignment="1">
      <alignment horizontal="right" vertical="center"/>
    </xf>
    <xf numFmtId="0" fontId="110" fillId="13" borderId="174" xfId="0" applyFont="1" applyFill="1" applyBorder="1" applyAlignment="1">
      <alignment vertical="center"/>
    </xf>
    <xf numFmtId="0" fontId="110" fillId="13" borderId="175" xfId="0" applyFont="1" applyFill="1" applyBorder="1" applyAlignment="1">
      <alignment horizontal="center" vertical="center"/>
    </xf>
    <xf numFmtId="0" fontId="110" fillId="13" borderId="176" xfId="0" applyFont="1" applyFill="1" applyBorder="1" applyAlignment="1">
      <alignment horizontal="center" vertical="center"/>
    </xf>
    <xf numFmtId="0" fontId="110" fillId="13" borderId="18" xfId="0" applyFont="1" applyFill="1" applyBorder="1" applyAlignment="1">
      <alignment horizontal="center" vertical="center"/>
    </xf>
    <xf numFmtId="0" fontId="112" fillId="13" borderId="2" xfId="0" quotePrefix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right"/>
    </xf>
    <xf numFmtId="0" fontId="100" fillId="0" borderId="0" xfId="0" applyFont="1" applyFill="1" applyBorder="1" applyAlignment="1">
      <alignment horizontal="right"/>
    </xf>
    <xf numFmtId="0" fontId="100" fillId="0" borderId="0" xfId="0" applyFont="1" applyFill="1" applyBorder="1" applyAlignment="1">
      <alignment vertical="center" wrapText="1"/>
    </xf>
    <xf numFmtId="0" fontId="92" fillId="0" borderId="2" xfId="0" quotePrefix="1" applyFont="1" applyFill="1" applyBorder="1" applyAlignment="1">
      <alignment horizontal="center" vertical="center"/>
    </xf>
    <xf numFmtId="0" fontId="92" fillId="0" borderId="31" xfId="0" quotePrefix="1" applyFont="1" applyFill="1" applyBorder="1" applyAlignment="1">
      <alignment horizontal="center" vertical="center"/>
    </xf>
    <xf numFmtId="0" fontId="95" fillId="0" borderId="0" xfId="0" applyFont="1" applyFill="1" applyBorder="1" applyAlignment="1">
      <alignment horizontal="center" vertical="center"/>
    </xf>
    <xf numFmtId="0" fontId="95" fillId="0" borderId="6" xfId="0" applyFont="1" applyFill="1" applyBorder="1" applyAlignment="1">
      <alignment horizontal="center" vertical="center"/>
    </xf>
    <xf numFmtId="39" fontId="17" fillId="0" borderId="204" xfId="7" applyNumberFormat="1" applyFont="1" applyFill="1" applyBorder="1" applyAlignment="1" applyProtection="1">
      <alignment horizontal="center" vertical="center"/>
    </xf>
    <xf numFmtId="39" fontId="17" fillId="0" borderId="32" xfId="7" applyNumberFormat="1" applyFont="1" applyFill="1" applyBorder="1" applyAlignment="1" applyProtection="1">
      <alignment horizontal="center" vertical="center"/>
    </xf>
    <xf numFmtId="39" fontId="17" fillId="0" borderId="205" xfId="7" applyNumberFormat="1" applyFont="1" applyFill="1" applyBorder="1" applyAlignment="1" applyProtection="1">
      <alignment horizontal="center" vertical="center"/>
    </xf>
    <xf numFmtId="173" fontId="17" fillId="0" borderId="131" xfId="7" applyNumberFormat="1" applyFont="1" applyFill="1" applyBorder="1" applyAlignment="1" applyProtection="1">
      <alignment horizontal="center" vertical="center"/>
    </xf>
    <xf numFmtId="39" fontId="17" fillId="0" borderId="206" xfId="7" applyNumberFormat="1" applyFont="1" applyFill="1" applyBorder="1" applyAlignment="1" applyProtection="1">
      <alignment horizontal="center" vertical="center"/>
    </xf>
    <xf numFmtId="39" fontId="17" fillId="0" borderId="34" xfId="7" applyNumberFormat="1" applyFont="1" applyFill="1" applyBorder="1" applyAlignment="1" applyProtection="1">
      <alignment horizontal="center" vertical="center"/>
    </xf>
    <xf numFmtId="39" fontId="17" fillId="0" borderId="207" xfId="7" applyNumberFormat="1" applyFont="1" applyFill="1" applyBorder="1" applyAlignment="1" applyProtection="1">
      <alignment horizontal="center" vertical="center"/>
    </xf>
    <xf numFmtId="173" fontId="17" fillId="0" borderId="212" xfId="7" applyNumberFormat="1" applyFont="1" applyFill="1" applyBorder="1" applyAlignment="1" applyProtection="1">
      <alignment horizontal="center" vertical="center"/>
    </xf>
    <xf numFmtId="173" fontId="17" fillId="0" borderId="213" xfId="7" applyNumberFormat="1" applyFont="1" applyFill="1" applyBorder="1" applyAlignment="1" applyProtection="1">
      <alignment horizontal="center" vertical="center"/>
    </xf>
    <xf numFmtId="39" fontId="17" fillId="0" borderId="208" xfId="7" applyNumberFormat="1" applyFont="1" applyFill="1" applyBorder="1" applyAlignment="1" applyProtection="1">
      <alignment horizontal="center" vertical="center"/>
    </xf>
    <xf numFmtId="39" fontId="17" fillId="0" borderId="36" xfId="7" applyNumberFormat="1" applyFont="1" applyFill="1" applyBorder="1" applyAlignment="1" applyProtection="1">
      <alignment horizontal="center" vertical="center"/>
    </xf>
    <xf numFmtId="39" fontId="17" fillId="0" borderId="209" xfId="7" applyNumberFormat="1" applyFont="1" applyFill="1" applyBorder="1" applyAlignment="1" applyProtection="1">
      <alignment horizontal="center" vertical="center"/>
    </xf>
    <xf numFmtId="173" fontId="17" fillId="0" borderId="18" xfId="7" applyNumberFormat="1" applyFont="1" applyFill="1" applyBorder="1" applyAlignment="1" applyProtection="1">
      <alignment horizontal="center" vertical="center"/>
    </xf>
    <xf numFmtId="39" fontId="17" fillId="0" borderId="49" xfId="7" applyNumberFormat="1" applyFont="1" applyFill="1" applyBorder="1" applyAlignment="1" applyProtection="1">
      <alignment horizontal="center" vertical="center"/>
    </xf>
    <xf numFmtId="173" fontId="17" fillId="0" borderId="0" xfId="7" applyNumberFormat="1" applyFont="1" applyFill="1" applyBorder="1" applyAlignment="1" applyProtection="1">
      <alignment horizontal="center" vertical="center"/>
    </xf>
    <xf numFmtId="39" fontId="17" fillId="0" borderId="50" xfId="7" applyNumberFormat="1" applyFont="1" applyFill="1" applyBorder="1" applyAlignment="1" applyProtection="1">
      <alignment horizontal="center" vertical="center"/>
    </xf>
    <xf numFmtId="39" fontId="17" fillId="0" borderId="51" xfId="7" applyNumberFormat="1" applyFont="1" applyFill="1" applyBorder="1" applyAlignment="1" applyProtection="1">
      <alignment horizontal="center" vertical="center"/>
    </xf>
    <xf numFmtId="173" fontId="17" fillId="0" borderId="214" xfId="7" applyNumberFormat="1" applyFont="1" applyFill="1" applyBorder="1" applyAlignment="1" applyProtection="1">
      <alignment horizontal="center" vertical="center"/>
    </xf>
    <xf numFmtId="39" fontId="17" fillId="0" borderId="210" xfId="7" applyNumberFormat="1" applyFont="1" applyFill="1" applyBorder="1" applyAlignment="1" applyProtection="1">
      <alignment horizontal="center" vertical="center"/>
    </xf>
    <xf numFmtId="39" fontId="17" fillId="0" borderId="38" xfId="7" applyNumberFormat="1" applyFont="1" applyFill="1" applyBorder="1" applyAlignment="1" applyProtection="1">
      <alignment horizontal="center" vertical="center"/>
    </xf>
    <xf numFmtId="39" fontId="17" fillId="0" borderId="52" xfId="7" applyNumberFormat="1" applyFont="1" applyFill="1" applyBorder="1" applyAlignment="1" applyProtection="1">
      <alignment horizontal="center" vertical="center"/>
    </xf>
    <xf numFmtId="39" fontId="17" fillId="0" borderId="211" xfId="7" applyNumberFormat="1" applyFont="1" applyFill="1" applyBorder="1" applyAlignment="1" applyProtection="1">
      <alignment horizontal="center" vertical="center"/>
    </xf>
    <xf numFmtId="173" fontId="17" fillId="0" borderId="215" xfId="7" applyNumberFormat="1" applyFont="1" applyFill="1" applyBorder="1" applyAlignment="1" applyProtection="1">
      <alignment horizontal="center" vertical="center"/>
    </xf>
    <xf numFmtId="0" fontId="91" fillId="0" borderId="0" xfId="0" applyFont="1" applyFill="1" applyBorder="1" applyAlignment="1">
      <alignment horizontal="left" vertical="top"/>
    </xf>
    <xf numFmtId="170" fontId="17" fillId="4" borderId="75" xfId="0" applyNumberFormat="1" applyFont="1" applyFill="1" applyBorder="1" applyAlignment="1">
      <alignment horizontal="center" vertical="center"/>
    </xf>
    <xf numFmtId="164" fontId="92" fillId="0" borderId="64" xfId="4" applyNumberFormat="1" applyFont="1" applyFill="1" applyBorder="1" applyAlignment="1" applyProtection="1">
      <alignment horizontal="center" vertical="center"/>
    </xf>
    <xf numFmtId="0" fontId="91" fillId="0" borderId="306" xfId="0" applyFont="1" applyBorder="1"/>
    <xf numFmtId="164" fontId="17" fillId="0" borderId="65" xfId="0" applyNumberFormat="1" applyFont="1" applyBorder="1" applyAlignment="1">
      <alignment horizontal="center"/>
    </xf>
    <xf numFmtId="164" fontId="92" fillId="0" borderId="83" xfId="0" applyNumberFormat="1" applyFont="1" applyBorder="1" applyAlignment="1">
      <alignment horizontal="center"/>
    </xf>
    <xf numFmtId="164" fontId="17" fillId="0" borderId="74" xfId="0" applyNumberFormat="1" applyFont="1" applyBorder="1" applyAlignment="1">
      <alignment horizontal="center"/>
    </xf>
    <xf numFmtId="164" fontId="92" fillId="0" borderId="84" xfId="0" applyNumberFormat="1" applyFont="1" applyBorder="1" applyAlignment="1">
      <alignment horizontal="center"/>
    </xf>
    <xf numFmtId="164" fontId="17" fillId="0" borderId="66" xfId="0" applyNumberFormat="1" applyFont="1" applyBorder="1" applyAlignment="1">
      <alignment horizontal="center"/>
    </xf>
    <xf numFmtId="164" fontId="92" fillId="0" borderId="85" xfId="0" applyNumberFormat="1" applyFont="1" applyBorder="1" applyAlignment="1">
      <alignment horizontal="center"/>
    </xf>
    <xf numFmtId="164" fontId="17" fillId="0" borderId="75" xfId="0" applyNumberFormat="1" applyFont="1" applyBorder="1" applyAlignment="1">
      <alignment horizontal="center"/>
    </xf>
    <xf numFmtId="164" fontId="92" fillId="0" borderId="86" xfId="0" applyNumberFormat="1" applyFont="1" applyBorder="1" applyAlignment="1">
      <alignment horizontal="center"/>
    </xf>
    <xf numFmtId="2" fontId="17" fillId="4" borderId="123" xfId="0" applyNumberFormat="1" applyFont="1" applyFill="1" applyBorder="1" applyAlignment="1">
      <alignment horizontal="center" vertical="center"/>
    </xf>
    <xf numFmtId="2" fontId="92" fillId="4" borderId="88" xfId="4" applyNumberFormat="1" applyFont="1" applyFill="1" applyBorder="1" applyAlignment="1" applyProtection="1">
      <alignment horizontal="center" vertical="center"/>
    </xf>
    <xf numFmtId="0" fontId="91" fillId="0" borderId="194" xfId="0" applyFont="1" applyBorder="1"/>
    <xf numFmtId="4" fontId="91" fillId="0" borderId="0" xfId="0" applyNumberFormat="1" applyFont="1"/>
    <xf numFmtId="0" fontId="17" fillId="12" borderId="151" xfId="0" quotePrefix="1" applyFont="1" applyFill="1" applyBorder="1" applyAlignment="1">
      <alignment horizontal="center" vertical="center"/>
    </xf>
    <xf numFmtId="0" fontId="95" fillId="12" borderId="6" xfId="0" applyFont="1" applyFill="1" applyBorder="1" applyAlignment="1">
      <alignment horizontal="center" vertical="center"/>
    </xf>
    <xf numFmtId="39" fontId="17" fillId="0" borderId="152" xfId="7" applyNumberFormat="1" applyFont="1" applyFill="1" applyBorder="1" applyAlignment="1" applyProtection="1">
      <alignment horizontal="center" vertical="center"/>
    </xf>
    <xf numFmtId="39" fontId="92" fillId="0" borderId="139" xfId="4" applyNumberFormat="1" applyFont="1" applyFill="1" applyBorder="1" applyAlignment="1" applyProtection="1">
      <alignment horizontal="center" vertical="center"/>
    </xf>
    <xf numFmtId="39" fontId="17" fillId="0" borderId="140" xfId="7" applyNumberFormat="1" applyFont="1" applyFill="1" applyBorder="1" applyAlignment="1" applyProtection="1">
      <alignment horizontal="center" vertical="center"/>
    </xf>
    <xf numFmtId="39" fontId="92" fillId="0" borderId="141" xfId="4" applyNumberFormat="1" applyFont="1" applyFill="1" applyBorder="1" applyAlignment="1" applyProtection="1">
      <alignment horizontal="center" vertical="center"/>
    </xf>
    <xf numFmtId="39" fontId="17" fillId="0" borderId="142" xfId="7" applyNumberFormat="1" applyFont="1" applyFill="1" applyBorder="1" applyAlignment="1" applyProtection="1">
      <alignment horizontal="center" vertical="center"/>
    </xf>
    <xf numFmtId="39" fontId="92" fillId="0" borderId="143" xfId="4" applyNumberFormat="1" applyFont="1" applyFill="1" applyBorder="1" applyAlignment="1" applyProtection="1">
      <alignment horizontal="center" vertical="center"/>
    </xf>
    <xf numFmtId="0" fontId="17" fillId="0" borderId="151" xfId="0" quotePrefix="1" applyFont="1" applyFill="1" applyBorder="1" applyAlignment="1">
      <alignment horizontal="center" vertical="center"/>
    </xf>
    <xf numFmtId="0" fontId="17" fillId="12" borderId="29" xfId="0" quotePrefix="1" applyFont="1" applyFill="1" applyBorder="1" applyAlignment="1">
      <alignment vertical="center"/>
    </xf>
    <xf numFmtId="0" fontId="17" fillId="12" borderId="68" xfId="0" quotePrefix="1" applyFont="1" applyFill="1" applyBorder="1" applyAlignment="1">
      <alignment vertical="center"/>
    </xf>
    <xf numFmtId="0" fontId="17" fillId="12" borderId="17" xfId="0" quotePrefix="1" applyFont="1" applyFill="1" applyBorder="1" applyAlignment="1">
      <alignment vertical="center"/>
    </xf>
    <xf numFmtId="9" fontId="99" fillId="0" borderId="0" xfId="8" applyFont="1" applyFill="1" applyBorder="1" applyAlignment="1" applyProtection="1"/>
    <xf numFmtId="39" fontId="92" fillId="0" borderId="307" xfId="4" applyNumberFormat="1" applyFont="1" applyFill="1" applyBorder="1" applyAlignment="1" applyProtection="1">
      <alignment horizontal="center" vertical="center"/>
    </xf>
    <xf numFmtId="0" fontId="17" fillId="13" borderId="151" xfId="0" quotePrefix="1" applyFont="1" applyFill="1" applyBorder="1" applyAlignment="1">
      <alignment horizontal="center" vertical="center"/>
    </xf>
    <xf numFmtId="0" fontId="95" fillId="13" borderId="0" xfId="0" applyFont="1" applyFill="1" applyBorder="1" applyAlignment="1">
      <alignment horizontal="center" vertical="center"/>
    </xf>
    <xf numFmtId="0" fontId="95" fillId="13" borderId="6" xfId="0" applyFont="1" applyFill="1" applyBorder="1" applyAlignment="1">
      <alignment horizontal="center" vertical="center"/>
    </xf>
    <xf numFmtId="4" fontId="92" fillId="0" borderId="0" xfId="4" applyNumberFormat="1" applyFont="1" applyFill="1" applyBorder="1" applyAlignment="1" applyProtection="1">
      <alignment horizontal="center" vertical="center"/>
    </xf>
    <xf numFmtId="0" fontId="95" fillId="13" borderId="18" xfId="0" applyFont="1" applyFill="1" applyBorder="1" applyAlignment="1">
      <alignment horizontal="center" vertical="center"/>
    </xf>
    <xf numFmtId="0" fontId="17" fillId="13" borderId="29" xfId="0" quotePrefix="1" applyFont="1" applyFill="1" applyBorder="1" applyAlignment="1">
      <alignment vertical="center"/>
    </xf>
    <xf numFmtId="0" fontId="17" fillId="13" borderId="68" xfId="0" quotePrefix="1" applyFont="1" applyFill="1" applyBorder="1" applyAlignment="1">
      <alignment vertical="center"/>
    </xf>
    <xf numFmtId="0" fontId="17" fillId="13" borderId="17" xfId="0" quotePrefix="1" applyFont="1" applyFill="1" applyBorder="1" applyAlignment="1">
      <alignment vertical="center"/>
    </xf>
    <xf numFmtId="166" fontId="0" fillId="0" borderId="0" xfId="0" applyNumberFormat="1" applyFont="1"/>
    <xf numFmtId="0" fontId="53" fillId="12" borderId="218" xfId="5" quotePrefix="1" applyFont="1" applyFill="1" applyBorder="1" applyAlignment="1">
      <alignment horizontal="center" vertical="center"/>
    </xf>
    <xf numFmtId="0" fontId="53" fillId="21" borderId="218" xfId="5" quotePrefix="1" applyFont="1" applyFill="1" applyBorder="1" applyAlignment="1">
      <alignment horizontal="center" vertical="center"/>
    </xf>
    <xf numFmtId="0" fontId="56" fillId="21" borderId="218" xfId="5" quotePrefix="1" applyFont="1" applyFill="1" applyBorder="1" applyAlignment="1">
      <alignment horizontal="center" vertical="center"/>
    </xf>
    <xf numFmtId="0" fontId="41" fillId="0" borderId="2" xfId="0" applyFont="1" applyFill="1" applyBorder="1"/>
    <xf numFmtId="0" fontId="41" fillId="0" borderId="360" xfId="0" applyFont="1" applyFill="1" applyBorder="1"/>
    <xf numFmtId="0" fontId="41" fillId="0" borderId="307" xfId="0" applyFont="1" applyFill="1" applyBorder="1"/>
    <xf numFmtId="4" fontId="39" fillId="0" borderId="65" xfId="0" applyNumberFormat="1" applyFont="1" applyFill="1" applyBorder="1" applyAlignment="1">
      <alignment horizontal="center" vertical="center"/>
    </xf>
    <xf numFmtId="4" fontId="122" fillId="0" borderId="83" xfId="0" applyNumberFormat="1" applyFont="1" applyFill="1" applyBorder="1" applyAlignment="1">
      <alignment horizontal="center" vertical="center" wrapText="1"/>
    </xf>
    <xf numFmtId="0" fontId="122" fillId="0" borderId="83" xfId="0" applyFont="1" applyFill="1" applyBorder="1" applyAlignment="1">
      <alignment horizontal="center" vertical="center" wrapText="1"/>
    </xf>
    <xf numFmtId="170" fontId="39" fillId="0" borderId="65" xfId="0" applyNumberFormat="1" applyFont="1" applyFill="1" applyBorder="1" applyAlignment="1">
      <alignment horizontal="center" vertical="center"/>
    </xf>
    <xf numFmtId="170" fontId="42" fillId="0" borderId="84" xfId="0" applyNumberFormat="1" applyFont="1" applyFill="1" applyBorder="1" applyAlignment="1">
      <alignment horizontal="center" vertical="center"/>
    </xf>
    <xf numFmtId="4" fontId="39" fillId="0" borderId="66" xfId="0" applyNumberFormat="1" applyFont="1" applyFill="1" applyBorder="1" applyAlignment="1">
      <alignment horizontal="center" vertical="center"/>
    </xf>
    <xf numFmtId="4" fontId="122" fillId="0" borderId="4" xfId="0" applyNumberFormat="1" applyFont="1" applyFill="1" applyBorder="1" applyAlignment="1">
      <alignment horizontal="center" vertical="center" wrapText="1"/>
    </xf>
    <xf numFmtId="0" fontId="122" fillId="0" borderId="4" xfId="0" applyFont="1" applyFill="1" applyBorder="1" applyAlignment="1">
      <alignment horizontal="center" vertical="center" wrapText="1"/>
    </xf>
    <xf numFmtId="170" fontId="39" fillId="0" borderId="66" xfId="0" applyNumberFormat="1" applyFont="1" applyFill="1" applyBorder="1" applyAlignment="1">
      <alignment horizontal="center" vertical="center"/>
    </xf>
    <xf numFmtId="170" fontId="42" fillId="0" borderId="86" xfId="0" applyNumberFormat="1" applyFont="1" applyFill="1" applyBorder="1" applyAlignment="1">
      <alignment horizontal="center" vertical="center"/>
    </xf>
    <xf numFmtId="4" fontId="122" fillId="0" borderId="87" xfId="0" applyNumberFormat="1" applyFont="1" applyFill="1" applyBorder="1" applyAlignment="1">
      <alignment horizontal="center" vertical="center" wrapText="1"/>
    </xf>
    <xf numFmtId="0" fontId="122" fillId="0" borderId="87" xfId="0" applyFont="1" applyFill="1" applyBorder="1" applyAlignment="1">
      <alignment horizontal="center" vertical="center" wrapText="1"/>
    </xf>
    <xf numFmtId="4" fontId="39" fillId="0" borderId="67" xfId="0" applyNumberFormat="1" applyFont="1" applyFill="1" applyBorder="1" applyAlignment="1">
      <alignment horizontal="center" vertical="center"/>
    </xf>
    <xf numFmtId="4" fontId="122" fillId="0" borderId="64" xfId="0" applyNumberFormat="1" applyFont="1" applyFill="1" applyBorder="1" applyAlignment="1">
      <alignment horizontal="center" vertical="center" wrapText="1"/>
    </xf>
    <xf numFmtId="0" fontId="122" fillId="0" borderId="64" xfId="0" applyFont="1" applyFill="1" applyBorder="1" applyAlignment="1">
      <alignment horizontal="center" vertical="center" wrapText="1"/>
    </xf>
    <xf numFmtId="170" fontId="39" fillId="4" borderId="67" xfId="0" applyNumberFormat="1" applyFont="1" applyFill="1" applyBorder="1" applyAlignment="1">
      <alignment horizontal="center" vertical="center"/>
    </xf>
    <xf numFmtId="170" fontId="42" fillId="4" borderId="3" xfId="0" applyNumberFormat="1" applyFont="1" applyFill="1" applyBorder="1" applyAlignment="1">
      <alignment horizontal="center" vertical="center"/>
    </xf>
    <xf numFmtId="0" fontId="41" fillId="4" borderId="3" xfId="0" applyFont="1" applyFill="1" applyBorder="1" applyAlignment="1">
      <alignment horizontal="center"/>
    </xf>
    <xf numFmtId="0" fontId="41" fillId="4" borderId="73" xfId="0" applyFont="1" applyFill="1" applyBorder="1" applyAlignment="1">
      <alignment horizontal="center"/>
    </xf>
    <xf numFmtId="0" fontId="17" fillId="12" borderId="2" xfId="0" applyFont="1" applyFill="1" applyBorder="1" applyAlignment="1">
      <alignment horizontal="center" vertical="center"/>
    </xf>
    <xf numFmtId="0" fontId="17" fillId="12" borderId="0" xfId="0" quotePrefix="1" applyFont="1" applyFill="1" applyBorder="1" applyAlignment="1">
      <alignment horizontal="center" vertical="center" wrapText="1"/>
    </xf>
    <xf numFmtId="0" fontId="91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92" fillId="0" borderId="4" xfId="0" applyFont="1" applyFill="1" applyBorder="1" applyAlignment="1">
      <alignment horizontal="center" vertical="center" wrapText="1"/>
    </xf>
    <xf numFmtId="0" fontId="17" fillId="0" borderId="343" xfId="0" applyFont="1" applyFill="1" applyBorder="1" applyAlignment="1">
      <alignment horizontal="center" vertical="center" wrapText="1"/>
    </xf>
    <xf numFmtId="0" fontId="92" fillId="0" borderId="2" xfId="0" applyFont="1" applyFill="1" applyBorder="1" applyAlignment="1">
      <alignment horizontal="center" vertical="center" wrapText="1"/>
    </xf>
    <xf numFmtId="0" fontId="44" fillId="6" borderId="221" xfId="0" applyFont="1" applyFill="1" applyBorder="1"/>
    <xf numFmtId="0" fontId="0" fillId="0" borderId="334" xfId="0" applyBorder="1"/>
    <xf numFmtId="0" fontId="0" fillId="0" borderId="368" xfId="0" applyBorder="1"/>
    <xf numFmtId="0" fontId="0" fillId="0" borderId="358" xfId="0" applyBorder="1"/>
    <xf numFmtId="0" fontId="0" fillId="0" borderId="331" xfId="0" applyBorder="1"/>
    <xf numFmtId="0" fontId="0" fillId="0" borderId="333" xfId="0" applyBorder="1"/>
    <xf numFmtId="0" fontId="0" fillId="0" borderId="359" xfId="0" applyBorder="1"/>
    <xf numFmtId="0" fontId="0" fillId="0" borderId="360" xfId="0" applyBorder="1"/>
    <xf numFmtId="0" fontId="0" fillId="0" borderId="375" xfId="0" applyBorder="1"/>
    <xf numFmtId="0" fontId="120" fillId="12" borderId="343" xfId="0" quotePrefix="1" applyFont="1" applyFill="1" applyBorder="1" applyAlignment="1">
      <alignment horizontal="center" vertical="center" wrapText="1"/>
    </xf>
    <xf numFmtId="0" fontId="121" fillId="12" borderId="4" xfId="0" quotePrefix="1" applyFont="1" applyFill="1" applyBorder="1" applyAlignment="1">
      <alignment horizontal="center" vertical="center"/>
    </xf>
    <xf numFmtId="0" fontId="119" fillId="12" borderId="0" xfId="0" applyFont="1" applyFill="1" applyBorder="1"/>
    <xf numFmtId="0" fontId="121" fillId="12" borderId="17" xfId="0" quotePrefix="1" applyFont="1" applyFill="1" applyBorder="1" applyAlignment="1">
      <alignment horizontal="center" vertical="center"/>
    </xf>
    <xf numFmtId="39" fontId="17" fillId="0" borderId="361" xfId="4" applyNumberFormat="1" applyFont="1" applyFill="1" applyBorder="1" applyAlignment="1" applyProtection="1">
      <alignment horizontal="center" vertical="center"/>
    </xf>
    <xf numFmtId="39" fontId="92" fillId="0" borderId="363" xfId="4" applyNumberFormat="1" applyFont="1" applyFill="1" applyBorder="1" applyAlignment="1" applyProtection="1">
      <alignment horizontal="center" vertical="center"/>
    </xf>
    <xf numFmtId="39" fontId="17" fillId="0" borderId="362" xfId="4" applyNumberFormat="1" applyFont="1" applyFill="1" applyBorder="1" applyAlignment="1" applyProtection="1">
      <alignment horizontal="center" vertical="center"/>
    </xf>
    <xf numFmtId="0" fontId="92" fillId="12" borderId="391" xfId="0" quotePrefix="1" applyFont="1" applyFill="1" applyBorder="1" applyAlignment="1">
      <alignment horizontal="center" vertical="center"/>
    </xf>
    <xf numFmtId="0" fontId="17" fillId="12" borderId="392" xfId="0" applyFont="1" applyFill="1" applyBorder="1" applyAlignment="1">
      <alignment horizontal="center" vertical="center"/>
    </xf>
    <xf numFmtId="39" fontId="92" fillId="0" borderId="394" xfId="4" applyNumberFormat="1" applyFont="1" applyFill="1" applyBorder="1" applyAlignment="1" applyProtection="1">
      <alignment horizontal="center" vertical="center"/>
    </xf>
    <xf numFmtId="39" fontId="17" fillId="0" borderId="395" xfId="4" applyNumberFormat="1" applyFont="1" applyFill="1" applyBorder="1" applyAlignment="1" applyProtection="1">
      <alignment horizontal="center" vertical="center"/>
    </xf>
    <xf numFmtId="0" fontId="91" fillId="12" borderId="396" xfId="0" applyFont="1" applyFill="1" applyBorder="1"/>
    <xf numFmtId="0" fontId="92" fillId="12" borderId="397" xfId="0" quotePrefix="1" applyFont="1" applyFill="1" applyBorder="1" applyAlignment="1">
      <alignment horizontal="center" vertical="center"/>
    </xf>
    <xf numFmtId="164" fontId="17" fillId="0" borderId="398" xfId="0" applyNumberFormat="1" applyFont="1" applyBorder="1" applyAlignment="1">
      <alignment horizontal="right" vertical="center" indent="1"/>
    </xf>
    <xf numFmtId="164" fontId="92" fillId="0" borderId="399" xfId="0" applyNumberFormat="1" applyFont="1" applyBorder="1" applyAlignment="1">
      <alignment horizontal="right" vertical="center" indent="1"/>
    </xf>
    <xf numFmtId="164" fontId="17" fillId="0" borderId="393" xfId="0" applyNumberFormat="1" applyFont="1" applyBorder="1" applyAlignment="1">
      <alignment horizontal="right" vertical="center" indent="1"/>
    </xf>
    <xf numFmtId="164" fontId="92" fillId="0" borderId="394" xfId="0" applyNumberFormat="1" applyFont="1" applyBorder="1" applyAlignment="1">
      <alignment horizontal="right" vertical="center" indent="1"/>
    </xf>
    <xf numFmtId="0" fontId="48" fillId="6" borderId="0" xfId="6" quotePrefix="1" applyFont="1" applyFill="1" applyBorder="1" applyAlignment="1">
      <alignment horizontal="left" vertical="center"/>
    </xf>
    <xf numFmtId="0" fontId="17" fillId="12" borderId="379" xfId="0" quotePrefix="1" applyFont="1" applyFill="1" applyBorder="1" applyAlignment="1">
      <alignment horizontal="left" vertical="center"/>
    </xf>
    <xf numFmtId="0" fontId="92" fillId="12" borderId="377" xfId="0" quotePrefix="1" applyFont="1" applyFill="1" applyBorder="1" applyAlignment="1">
      <alignment horizontal="center" vertical="center"/>
    </xf>
    <xf numFmtId="0" fontId="17" fillId="12" borderId="382" xfId="0" applyFont="1" applyFill="1" applyBorder="1" applyAlignment="1">
      <alignment horizontal="center" vertical="center"/>
    </xf>
    <xf numFmtId="0" fontId="92" fillId="12" borderId="376" xfId="0" quotePrefix="1" applyFont="1" applyFill="1" applyBorder="1" applyAlignment="1">
      <alignment horizontal="center" vertical="center"/>
    </xf>
    <xf numFmtId="0" fontId="92" fillId="12" borderId="380" xfId="0" quotePrefix="1" applyFont="1" applyFill="1" applyBorder="1" applyAlignment="1">
      <alignment horizontal="center" vertical="center"/>
    </xf>
    <xf numFmtId="0" fontId="58" fillId="0" borderId="0" xfId="5" applyFont="1"/>
    <xf numFmtId="0" fontId="53" fillId="6" borderId="0" xfId="0" applyFont="1" applyFill="1" applyBorder="1" applyAlignment="1">
      <alignment horizontal="right" vertical="center"/>
    </xf>
    <xf numFmtId="0" fontId="54" fillId="6" borderId="0" xfId="6" applyFont="1" applyFill="1" applyBorder="1" applyAlignment="1">
      <alignment horizontal="left" vertical="center" wrapText="1"/>
    </xf>
    <xf numFmtId="0" fontId="53" fillId="6" borderId="0" xfId="5" quotePrefix="1" applyFont="1" applyFill="1" applyBorder="1" applyAlignment="1">
      <alignment horizontal="center" vertical="center"/>
    </xf>
    <xf numFmtId="0" fontId="55" fillId="6" borderId="0" xfId="6" applyFont="1" applyFill="1" applyAlignment="1">
      <alignment horizontal="center" wrapText="1"/>
    </xf>
    <xf numFmtId="0" fontId="48" fillId="6" borderId="0" xfId="6" quotePrefix="1" applyFont="1" applyFill="1" applyBorder="1" applyAlignment="1">
      <alignment horizontal="left" vertical="center"/>
    </xf>
    <xf numFmtId="0" fontId="48" fillId="6" borderId="128" xfId="6" quotePrefix="1" applyFont="1" applyFill="1" applyBorder="1" applyAlignment="1">
      <alignment horizontal="left" vertical="center"/>
    </xf>
    <xf numFmtId="0" fontId="48" fillId="6" borderId="129" xfId="6" quotePrefix="1" applyFont="1" applyFill="1" applyBorder="1" applyAlignment="1">
      <alignment horizontal="left" vertical="center"/>
    </xf>
    <xf numFmtId="0" fontId="46" fillId="6" borderId="0" xfId="6" quotePrefix="1" applyFont="1" applyFill="1" applyBorder="1" applyAlignment="1">
      <alignment horizontal="center" vertical="center"/>
    </xf>
    <xf numFmtId="0" fontId="48" fillId="6" borderId="0" xfId="6" quotePrefix="1" applyFont="1" applyFill="1" applyBorder="1" applyAlignment="1">
      <alignment horizontal="right" vertical="center"/>
    </xf>
    <xf numFmtId="0" fontId="55" fillId="6" borderId="0" xfId="6" quotePrefix="1" applyFont="1" applyFill="1" applyBorder="1" applyAlignment="1">
      <alignment horizontal="center" vertical="center"/>
    </xf>
    <xf numFmtId="0" fontId="51" fillId="8" borderId="0" xfId="6" applyFont="1" applyFill="1" applyAlignment="1">
      <alignment horizontal="center" vertical="top" wrapText="1"/>
    </xf>
    <xf numFmtId="0" fontId="96" fillId="12" borderId="343" xfId="0" applyFont="1" applyFill="1" applyBorder="1" applyAlignment="1">
      <alignment horizontal="center" vertical="center"/>
    </xf>
    <xf numFmtId="0" fontId="96" fillId="12" borderId="0" xfId="0" applyFont="1" applyFill="1" applyBorder="1" applyAlignment="1">
      <alignment horizontal="center" vertical="center"/>
    </xf>
    <xf numFmtId="0" fontId="17" fillId="12" borderId="354" xfId="0" quotePrefix="1" applyFont="1" applyFill="1" applyBorder="1" applyAlignment="1">
      <alignment horizontal="center" vertical="center" wrapText="1"/>
    </xf>
    <xf numFmtId="0" fontId="17" fillId="12" borderId="357" xfId="0" quotePrefix="1" applyFont="1" applyFill="1" applyBorder="1" applyAlignment="1">
      <alignment horizontal="center" vertical="center" wrapText="1"/>
    </xf>
    <xf numFmtId="0" fontId="17" fillId="12" borderId="358" xfId="0" quotePrefix="1" applyFont="1" applyFill="1" applyBorder="1" applyAlignment="1">
      <alignment horizontal="center" vertical="center" wrapText="1"/>
    </xf>
    <xf numFmtId="0" fontId="17" fillId="12" borderId="2" xfId="0" quotePrefix="1" applyFont="1" applyFill="1" applyBorder="1" applyAlignment="1">
      <alignment horizontal="center" vertical="center" wrapText="1"/>
    </xf>
    <xf numFmtId="0" fontId="91" fillId="0" borderId="365" xfId="0" quotePrefix="1" applyFont="1" applyFill="1" applyBorder="1" applyAlignment="1">
      <alignment horizontal="center" vertical="center" wrapText="1"/>
    </xf>
    <xf numFmtId="0" fontId="91" fillId="0" borderId="351" xfId="0" quotePrefix="1" applyFont="1" applyFill="1" applyBorder="1" applyAlignment="1">
      <alignment horizontal="center" vertical="center" wrapText="1"/>
    </xf>
    <xf numFmtId="0" fontId="91" fillId="0" borderId="352" xfId="0" quotePrefix="1" applyFont="1" applyFill="1" applyBorder="1" applyAlignment="1">
      <alignment horizontal="center" vertical="center" wrapText="1"/>
    </xf>
    <xf numFmtId="0" fontId="17" fillId="12" borderId="361" xfId="0" quotePrefix="1" applyFont="1" applyFill="1" applyBorder="1" applyAlignment="1">
      <alignment horizontal="center" vertical="center"/>
    </xf>
    <xf numFmtId="0" fontId="17" fillId="12" borderId="362" xfId="0" quotePrefix="1" applyFont="1" applyFill="1" applyBorder="1" applyAlignment="1">
      <alignment horizontal="center" vertical="center"/>
    </xf>
    <xf numFmtId="0" fontId="17" fillId="12" borderId="363" xfId="0" quotePrefix="1" applyFont="1" applyFill="1" applyBorder="1" applyAlignment="1">
      <alignment horizontal="center" vertical="center"/>
    </xf>
    <xf numFmtId="0" fontId="17" fillId="12" borderId="348" xfId="0" quotePrefix="1" applyFont="1" applyFill="1" applyBorder="1" applyAlignment="1">
      <alignment horizontal="center" vertical="center" wrapText="1"/>
    </xf>
    <xf numFmtId="0" fontId="17" fillId="12" borderId="349" xfId="0" quotePrefix="1" applyFont="1" applyFill="1" applyBorder="1" applyAlignment="1">
      <alignment horizontal="center" vertical="center" wrapText="1"/>
    </xf>
    <xf numFmtId="0" fontId="17" fillId="12" borderId="350" xfId="0" quotePrefix="1" applyFont="1" applyFill="1" applyBorder="1" applyAlignment="1">
      <alignment horizontal="center" vertical="center" wrapText="1"/>
    </xf>
    <xf numFmtId="0" fontId="17" fillId="12" borderId="354" xfId="0" quotePrefix="1" applyFont="1" applyFill="1" applyBorder="1" applyAlignment="1">
      <alignment horizontal="center" vertical="center"/>
    </xf>
    <xf numFmtId="0" fontId="17" fillId="12" borderId="303" xfId="0" quotePrefix="1" applyFont="1" applyFill="1" applyBorder="1" applyAlignment="1">
      <alignment horizontal="center" vertical="center"/>
    </xf>
    <xf numFmtId="0" fontId="17" fillId="12" borderId="355" xfId="0" quotePrefix="1" applyFont="1" applyFill="1" applyBorder="1" applyAlignment="1">
      <alignment horizontal="center" vertical="center"/>
    </xf>
    <xf numFmtId="0" fontId="17" fillId="12" borderId="356" xfId="0" quotePrefix="1" applyFont="1" applyFill="1" applyBorder="1" applyAlignment="1">
      <alignment horizontal="center" vertical="center"/>
    </xf>
    <xf numFmtId="0" fontId="17" fillId="12" borderId="357" xfId="0" quotePrefix="1" applyFont="1" applyFill="1" applyBorder="1" applyAlignment="1">
      <alignment horizontal="center" vertical="center"/>
    </xf>
    <xf numFmtId="0" fontId="17" fillId="12" borderId="358" xfId="0" applyFont="1" applyFill="1" applyBorder="1" applyAlignment="1">
      <alignment horizontal="center" vertical="center"/>
    </xf>
    <xf numFmtId="0" fontId="17" fillId="12" borderId="31" xfId="0" applyFont="1" applyFill="1" applyBorder="1" applyAlignment="1">
      <alignment horizontal="center" vertical="center"/>
    </xf>
    <xf numFmtId="0" fontId="17" fillId="12" borderId="109" xfId="0" applyFont="1" applyFill="1" applyBorder="1" applyAlignment="1">
      <alignment horizontal="center" vertical="center"/>
    </xf>
    <xf numFmtId="0" fontId="17" fillId="12" borderId="4" xfId="0" applyFont="1" applyFill="1" applyBorder="1" applyAlignment="1">
      <alignment horizontal="center" vertical="center"/>
    </xf>
    <xf numFmtId="0" fontId="17" fillId="12" borderId="343" xfId="0" applyFont="1" applyFill="1" applyBorder="1" applyAlignment="1">
      <alignment horizontal="center" vertical="center"/>
    </xf>
    <xf numFmtId="0" fontId="17" fillId="12" borderId="2" xfId="0" applyFont="1" applyFill="1" applyBorder="1" applyAlignment="1">
      <alignment horizontal="center" vertical="center"/>
    </xf>
    <xf numFmtId="0" fontId="91" fillId="0" borderId="297" xfId="0" applyFont="1" applyFill="1" applyBorder="1" applyAlignment="1">
      <alignment horizontal="left" vertical="center" wrapText="1"/>
    </xf>
    <xf numFmtId="0" fontId="91" fillId="0" borderId="4" xfId="0" applyFont="1" applyFill="1" applyBorder="1" applyAlignment="1">
      <alignment horizontal="left" vertical="center" wrapText="1"/>
    </xf>
    <xf numFmtId="0" fontId="91" fillId="0" borderId="297" xfId="0" applyFont="1" applyBorder="1" applyAlignment="1">
      <alignment horizontal="left" vertical="center"/>
    </xf>
    <xf numFmtId="0" fontId="91" fillId="0" borderId="4" xfId="0" applyFont="1" applyBorder="1" applyAlignment="1">
      <alignment horizontal="left" vertical="center"/>
    </xf>
    <xf numFmtId="0" fontId="91" fillId="0" borderId="353" xfId="0" quotePrefix="1" applyFont="1" applyFill="1" applyBorder="1" applyAlignment="1">
      <alignment horizontal="center" vertical="center" wrapText="1"/>
    </xf>
    <xf numFmtId="0" fontId="17" fillId="12" borderId="361" xfId="0" applyFont="1" applyFill="1" applyBorder="1" applyAlignment="1">
      <alignment horizontal="center" vertical="center"/>
    </xf>
    <xf numFmtId="0" fontId="17" fillId="12" borderId="362" xfId="0" applyFont="1" applyFill="1" applyBorder="1" applyAlignment="1">
      <alignment horizontal="center" vertical="center"/>
    </xf>
    <xf numFmtId="0" fontId="17" fillId="12" borderId="363" xfId="0" applyFont="1" applyFill="1" applyBorder="1" applyAlignment="1">
      <alignment horizontal="center" vertical="center"/>
    </xf>
    <xf numFmtId="0" fontId="17" fillId="12" borderId="354" xfId="0" applyFont="1" applyFill="1" applyBorder="1" applyAlignment="1">
      <alignment horizontal="center" vertical="center"/>
    </xf>
    <xf numFmtId="0" fontId="17" fillId="12" borderId="355" xfId="0" applyFont="1" applyFill="1" applyBorder="1" applyAlignment="1">
      <alignment horizontal="center" vertical="center"/>
    </xf>
    <xf numFmtId="0" fontId="17" fillId="12" borderId="356" xfId="0" quotePrefix="1" applyFont="1" applyFill="1" applyBorder="1" applyAlignment="1">
      <alignment horizontal="center" vertical="center" wrapText="1"/>
    </xf>
    <xf numFmtId="0" fontId="17" fillId="12" borderId="355" xfId="0" quotePrefix="1" applyFont="1" applyFill="1" applyBorder="1" applyAlignment="1">
      <alignment horizontal="center" vertical="center" wrapText="1"/>
    </xf>
    <xf numFmtId="0" fontId="17" fillId="12" borderId="343" xfId="0" quotePrefix="1" applyFont="1" applyFill="1" applyBorder="1" applyAlignment="1">
      <alignment horizontal="center" vertical="center" wrapText="1"/>
    </xf>
    <xf numFmtId="0" fontId="17" fillId="12" borderId="4" xfId="0" quotePrefix="1" applyFont="1" applyFill="1" applyBorder="1" applyAlignment="1">
      <alignment horizontal="center" vertical="center" wrapText="1"/>
    </xf>
    <xf numFmtId="0" fontId="17" fillId="12" borderId="29" xfId="0" applyFont="1" applyFill="1" applyBorder="1" applyAlignment="1">
      <alignment horizontal="center"/>
    </xf>
    <xf numFmtId="0" fontId="17" fillId="12" borderId="15" xfId="0" applyFont="1" applyFill="1" applyBorder="1" applyAlignment="1">
      <alignment horizontal="center"/>
    </xf>
    <xf numFmtId="0" fontId="91" fillId="0" borderId="366" xfId="0" applyFont="1" applyFill="1" applyBorder="1" applyAlignment="1">
      <alignment horizontal="left" vertical="center" wrapText="1"/>
    </xf>
    <xf numFmtId="0" fontId="91" fillId="0" borderId="367" xfId="0" applyFont="1" applyFill="1" applyBorder="1" applyAlignment="1">
      <alignment horizontal="left" vertical="center" wrapText="1"/>
    </xf>
    <xf numFmtId="0" fontId="91" fillId="0" borderId="366" xfId="0" applyFont="1" applyBorder="1" applyAlignment="1">
      <alignment horizontal="left" vertical="center"/>
    </xf>
    <xf numFmtId="0" fontId="91" fillId="0" borderId="367" xfId="0" applyFont="1" applyBorder="1" applyAlignment="1">
      <alignment horizontal="left" vertical="center"/>
    </xf>
    <xf numFmtId="0" fontId="17" fillId="12" borderId="354" xfId="0" applyFont="1" applyFill="1" applyBorder="1" applyAlignment="1">
      <alignment horizontal="center"/>
    </xf>
    <xf numFmtId="0" fontId="17" fillId="12" borderId="355" xfId="0" applyFont="1" applyFill="1" applyBorder="1" applyAlignment="1">
      <alignment horizontal="center"/>
    </xf>
    <xf numFmtId="0" fontId="91" fillId="0" borderId="359" xfId="0" applyFont="1" applyFill="1" applyBorder="1" applyAlignment="1">
      <alignment horizontal="left" vertical="center" wrapText="1"/>
    </xf>
    <xf numFmtId="0" fontId="91" fillId="0" borderId="309" xfId="0" applyFont="1" applyFill="1" applyBorder="1" applyAlignment="1">
      <alignment horizontal="left" vertical="center" wrapText="1"/>
    </xf>
    <xf numFmtId="0" fontId="17" fillId="12" borderId="303" xfId="0" quotePrefix="1" applyFont="1" applyFill="1" applyBorder="1" applyAlignment="1">
      <alignment horizontal="center" vertical="center" wrapText="1"/>
    </xf>
    <xf numFmtId="0" fontId="110" fillId="12" borderId="361" xfId="0" quotePrefix="1" applyFont="1" applyFill="1" applyBorder="1" applyAlignment="1">
      <alignment horizontal="center" vertical="center"/>
    </xf>
    <xf numFmtId="0" fontId="110" fillId="12" borderId="362" xfId="0" quotePrefix="1" applyFont="1" applyFill="1" applyBorder="1" applyAlignment="1">
      <alignment horizontal="center" vertical="center"/>
    </xf>
    <xf numFmtId="0" fontId="110" fillId="12" borderId="363" xfId="0" quotePrefix="1" applyFont="1" applyFill="1" applyBorder="1" applyAlignment="1">
      <alignment horizontal="center" vertical="center"/>
    </xf>
    <xf numFmtId="0" fontId="17" fillId="12" borderId="29" xfId="0" applyFont="1" applyFill="1" applyBorder="1" applyAlignment="1">
      <alignment horizontal="center" vertical="center"/>
    </xf>
    <xf numFmtId="0" fontId="17" fillId="12" borderId="15" xfId="0" applyFont="1" applyFill="1" applyBorder="1" applyAlignment="1">
      <alignment horizontal="center" vertical="center"/>
    </xf>
    <xf numFmtId="0" fontId="17" fillId="12" borderId="334" xfId="0" quotePrefix="1" applyFont="1" applyFill="1" applyBorder="1" applyAlignment="1">
      <alignment horizontal="center" vertical="center"/>
    </xf>
    <xf numFmtId="0" fontId="17" fillId="12" borderId="364" xfId="0" quotePrefix="1" applyFont="1" applyFill="1" applyBorder="1" applyAlignment="1">
      <alignment horizontal="center" vertical="center"/>
    </xf>
    <xf numFmtId="0" fontId="17" fillId="12" borderId="336" xfId="0" quotePrefix="1" applyFont="1" applyFill="1" applyBorder="1" applyAlignment="1">
      <alignment horizontal="center" vertical="center"/>
    </xf>
    <xf numFmtId="0" fontId="17" fillId="12" borderId="337" xfId="0" quotePrefix="1" applyFont="1" applyFill="1" applyBorder="1" applyAlignment="1">
      <alignment horizontal="center" vertical="center"/>
    </xf>
    <xf numFmtId="0" fontId="91" fillId="6" borderId="334" xfId="0" applyFont="1" applyFill="1" applyBorder="1" applyAlignment="1">
      <alignment horizontal="left" vertical="center"/>
    </xf>
    <xf numFmtId="0" fontId="91" fillId="6" borderId="364" xfId="0" applyFont="1" applyFill="1" applyBorder="1" applyAlignment="1">
      <alignment horizontal="left" vertical="center"/>
    </xf>
    <xf numFmtId="0" fontId="91" fillId="6" borderId="297" xfId="0" applyFont="1" applyFill="1" applyBorder="1" applyAlignment="1">
      <alignment horizontal="left" vertical="center"/>
    </xf>
    <xf numFmtId="0" fontId="91" fillId="6" borderId="4" xfId="0" applyFont="1" applyFill="1" applyBorder="1" applyAlignment="1">
      <alignment horizontal="left" vertical="center"/>
    </xf>
    <xf numFmtId="0" fontId="91" fillId="0" borderId="359" xfId="0" quotePrefix="1" applyFont="1" applyFill="1" applyBorder="1" applyAlignment="1">
      <alignment horizontal="left" vertical="center" wrapText="1"/>
    </xf>
    <xf numFmtId="0" fontId="91" fillId="0" borderId="309" xfId="0" quotePrefix="1" applyFont="1" applyFill="1" applyBorder="1" applyAlignment="1">
      <alignment horizontal="left" vertical="center" wrapText="1"/>
    </xf>
    <xf numFmtId="0" fontId="17" fillId="0" borderId="356" xfId="0" quotePrefix="1" applyFont="1" applyFill="1" applyBorder="1" applyAlignment="1">
      <alignment horizontal="center" vertical="center" wrapText="1"/>
    </xf>
    <xf numFmtId="0" fontId="17" fillId="0" borderId="357" xfId="0" quotePrefix="1" applyFont="1" applyFill="1" applyBorder="1" applyAlignment="1">
      <alignment horizontal="center" vertical="center" wrapText="1"/>
    </xf>
    <xf numFmtId="0" fontId="17" fillId="0" borderId="343" xfId="0" quotePrefix="1" applyFont="1" applyFill="1" applyBorder="1" applyAlignment="1">
      <alignment horizontal="center" vertical="center" wrapText="1"/>
    </xf>
    <xf numFmtId="0" fontId="17" fillId="0" borderId="2" xfId="0" quotePrefix="1" applyFont="1" applyFill="1" applyBorder="1" applyAlignment="1">
      <alignment horizontal="center" vertical="center" wrapText="1"/>
    </xf>
    <xf numFmtId="0" fontId="17" fillId="0" borderId="343" xfId="0" quotePrefix="1" applyFont="1" applyFill="1" applyBorder="1" applyAlignment="1">
      <alignment horizontal="center" vertical="center"/>
    </xf>
    <xf numFmtId="0" fontId="17" fillId="0" borderId="2" xfId="0" quotePrefix="1" applyFont="1" applyFill="1" applyBorder="1" applyAlignment="1">
      <alignment horizontal="center" vertical="center"/>
    </xf>
    <xf numFmtId="0" fontId="17" fillId="0" borderId="354" xfId="0" quotePrefix="1" applyFont="1" applyFill="1" applyBorder="1" applyAlignment="1">
      <alignment horizontal="center" vertical="center" wrapText="1"/>
    </xf>
    <xf numFmtId="0" fontId="17" fillId="0" borderId="355" xfId="0" quotePrefix="1" applyFont="1" applyFill="1" applyBorder="1" applyAlignment="1">
      <alignment horizontal="center" vertical="center" wrapText="1"/>
    </xf>
    <xf numFmtId="0" fontId="17" fillId="0" borderId="297" xfId="0" quotePrefix="1" applyFont="1" applyFill="1" applyBorder="1" applyAlignment="1">
      <alignment horizontal="center" vertical="center" wrapText="1"/>
    </xf>
    <xf numFmtId="0" fontId="17" fillId="0" borderId="4" xfId="0" quotePrefix="1" applyFont="1" applyFill="1" applyBorder="1" applyAlignment="1">
      <alignment horizontal="center" vertical="center" wrapText="1"/>
    </xf>
    <xf numFmtId="0" fontId="17" fillId="12" borderId="297" xfId="0" applyFont="1" applyFill="1" applyBorder="1" applyAlignment="1">
      <alignment horizontal="center" vertical="center"/>
    </xf>
    <xf numFmtId="0" fontId="17" fillId="0" borderId="354" xfId="0" quotePrefix="1" applyFont="1" applyFill="1" applyBorder="1" applyAlignment="1">
      <alignment horizontal="center" vertical="center"/>
    </xf>
    <xf numFmtId="0" fontId="17" fillId="0" borderId="303" xfId="0" quotePrefix="1" applyFont="1" applyFill="1" applyBorder="1" applyAlignment="1">
      <alignment horizontal="center" vertical="center"/>
    </xf>
    <xf numFmtId="0" fontId="17" fillId="0" borderId="355" xfId="0" quotePrefix="1" applyFont="1" applyFill="1" applyBorder="1" applyAlignment="1">
      <alignment horizontal="center" vertical="center"/>
    </xf>
    <xf numFmtId="0" fontId="17" fillId="0" borderId="356" xfId="0" quotePrefix="1" applyFont="1" applyFill="1" applyBorder="1" applyAlignment="1">
      <alignment horizontal="center" vertical="center"/>
    </xf>
    <xf numFmtId="0" fontId="17" fillId="0" borderId="357" xfId="0" quotePrefix="1" applyFont="1" applyFill="1" applyBorder="1" applyAlignment="1">
      <alignment horizontal="center" vertical="center"/>
    </xf>
    <xf numFmtId="0" fontId="17" fillId="0" borderId="297" xfId="0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343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96" fillId="13" borderId="339" xfId="0" applyFont="1" applyFill="1" applyBorder="1" applyAlignment="1">
      <alignment horizontal="center" vertical="center"/>
    </xf>
    <xf numFmtId="0" fontId="96" fillId="13" borderId="332" xfId="0" applyFont="1" applyFill="1" applyBorder="1" applyAlignment="1">
      <alignment horizontal="center" vertical="center"/>
    </xf>
    <xf numFmtId="0" fontId="96" fillId="13" borderId="338" xfId="0" applyFont="1" applyFill="1" applyBorder="1" applyAlignment="1">
      <alignment horizontal="center" vertical="center"/>
    </xf>
    <xf numFmtId="0" fontId="17" fillId="13" borderId="63" xfId="0" quotePrefix="1" applyFont="1" applyFill="1" applyBorder="1" applyAlignment="1">
      <alignment horizontal="center" vertical="center" wrapText="1"/>
    </xf>
    <xf numFmtId="0" fontId="17" fillId="13" borderId="195" xfId="0" quotePrefix="1" applyFont="1" applyFill="1" applyBorder="1" applyAlignment="1">
      <alignment horizontal="center" vertical="center" wrapText="1"/>
    </xf>
    <xf numFmtId="0" fontId="17" fillId="13" borderId="26" xfId="0" quotePrefix="1" applyFont="1" applyFill="1" applyBorder="1" applyAlignment="1">
      <alignment horizontal="center" vertical="center" wrapText="1"/>
    </xf>
    <xf numFmtId="0" fontId="17" fillId="13" borderId="2" xfId="0" quotePrefix="1" applyFont="1" applyFill="1" applyBorder="1" applyAlignment="1">
      <alignment horizontal="center" vertical="center" wrapText="1"/>
    </xf>
    <xf numFmtId="0" fontId="91" fillId="0" borderId="97" xfId="0" quotePrefix="1" applyFont="1" applyFill="1" applyBorder="1" applyAlignment="1">
      <alignment horizontal="center" vertical="center" wrapText="1"/>
    </xf>
    <xf numFmtId="0" fontId="91" fillId="0" borderId="98" xfId="0" quotePrefix="1" applyFont="1" applyFill="1" applyBorder="1" applyAlignment="1">
      <alignment horizontal="center" vertical="center" wrapText="1"/>
    </xf>
    <xf numFmtId="0" fontId="91" fillId="0" borderId="99" xfId="0" quotePrefix="1" applyFont="1" applyFill="1" applyBorder="1" applyAlignment="1">
      <alignment horizontal="center" vertical="center" wrapText="1"/>
    </xf>
    <xf numFmtId="0" fontId="17" fillId="13" borderId="101" xfId="0" quotePrefix="1" applyFont="1" applyFill="1" applyBorder="1" applyAlignment="1">
      <alignment horizontal="center" vertical="center"/>
    </xf>
    <xf numFmtId="0" fontId="17" fillId="13" borderId="25" xfId="0" applyFont="1" applyFill="1" applyBorder="1" applyAlignment="1">
      <alignment horizontal="center" vertical="center"/>
    </xf>
    <xf numFmtId="0" fontId="17" fillId="13" borderId="102" xfId="0" applyFont="1" applyFill="1" applyBorder="1" applyAlignment="1">
      <alignment horizontal="center" vertical="center"/>
    </xf>
    <xf numFmtId="0" fontId="17" fillId="13" borderId="185" xfId="0" quotePrefix="1" applyFont="1" applyFill="1" applyBorder="1" applyAlignment="1">
      <alignment horizontal="center" vertical="center" wrapText="1"/>
    </xf>
    <xf numFmtId="0" fontId="17" fillId="13" borderId="104" xfId="0" applyFont="1" applyFill="1" applyBorder="1" applyAlignment="1">
      <alignment horizontal="center" vertical="center" wrapText="1"/>
    </xf>
    <xf numFmtId="0" fontId="17" fillId="13" borderId="105" xfId="0" applyFont="1" applyFill="1" applyBorder="1" applyAlignment="1">
      <alignment horizontal="center" vertical="center" wrapText="1"/>
    </xf>
    <xf numFmtId="0" fontId="17" fillId="13" borderId="0" xfId="0" quotePrefix="1" applyFont="1" applyFill="1" applyBorder="1" applyAlignment="1">
      <alignment horizontal="center" vertical="center"/>
    </xf>
    <xf numFmtId="0" fontId="17" fillId="13" borderId="0" xfId="0" applyFont="1" applyFill="1" applyBorder="1" applyAlignment="1">
      <alignment horizontal="center" vertical="center"/>
    </xf>
    <xf numFmtId="0" fontId="17" fillId="13" borderId="4" xfId="0" applyFont="1" applyFill="1" applyBorder="1" applyAlignment="1">
      <alignment horizontal="center" vertical="center"/>
    </xf>
    <xf numFmtId="0" fontId="17" fillId="13" borderId="31" xfId="0" applyFont="1" applyFill="1" applyBorder="1" applyAlignment="1">
      <alignment horizontal="center" vertical="center"/>
    </xf>
    <xf numFmtId="0" fontId="17" fillId="13" borderId="6" xfId="0" applyFont="1" applyFill="1" applyBorder="1" applyAlignment="1">
      <alignment horizontal="center" vertical="center"/>
    </xf>
    <xf numFmtId="0" fontId="17" fillId="13" borderId="2" xfId="0" applyFont="1" applyFill="1" applyBorder="1" applyAlignment="1">
      <alignment horizontal="center" vertical="center"/>
    </xf>
    <xf numFmtId="0" fontId="91" fillId="0" borderId="26" xfId="0" applyFont="1" applyFill="1" applyBorder="1" applyAlignment="1">
      <alignment horizontal="left" vertical="center" wrapText="1"/>
    </xf>
    <xf numFmtId="0" fontId="91" fillId="0" borderId="100" xfId="0" quotePrefix="1" applyFont="1" applyFill="1" applyBorder="1" applyAlignment="1">
      <alignment horizontal="center" vertical="center" wrapText="1"/>
    </xf>
    <xf numFmtId="0" fontId="17" fillId="13" borderId="101" xfId="0" applyFont="1" applyFill="1" applyBorder="1" applyAlignment="1">
      <alignment horizontal="center" vertical="center"/>
    </xf>
    <xf numFmtId="0" fontId="17" fillId="13" borderId="302" xfId="0" applyFont="1" applyFill="1" applyBorder="1" applyAlignment="1">
      <alignment horizontal="center" vertical="center"/>
    </xf>
    <xf numFmtId="0" fontId="17" fillId="13" borderId="192" xfId="0" applyFont="1" applyFill="1" applyBorder="1" applyAlignment="1">
      <alignment horizontal="center" vertical="center"/>
    </xf>
    <xf numFmtId="0" fontId="17" fillId="13" borderId="297" xfId="0" applyFont="1" applyFill="1" applyBorder="1" applyAlignment="1">
      <alignment horizontal="center" vertical="center"/>
    </xf>
    <xf numFmtId="0" fontId="17" fillId="13" borderId="153" xfId="0" quotePrefix="1" applyFont="1" applyFill="1" applyBorder="1" applyAlignment="1">
      <alignment horizontal="center" vertical="center" wrapText="1"/>
    </xf>
    <xf numFmtId="0" fontId="91" fillId="13" borderId="150" xfId="0" applyFont="1" applyFill="1" applyBorder="1" applyAlignment="1">
      <alignment horizontal="center" vertical="center" wrapText="1"/>
    </xf>
    <xf numFmtId="0" fontId="91" fillId="13" borderId="6" xfId="0" applyFont="1" applyFill="1" applyBorder="1" applyAlignment="1">
      <alignment horizontal="center" vertical="center" wrapText="1"/>
    </xf>
    <xf numFmtId="0" fontId="91" fillId="13" borderId="4" xfId="0" applyFont="1" applyFill="1" applyBorder="1" applyAlignment="1">
      <alignment horizontal="center" vertical="center" wrapText="1"/>
    </xf>
    <xf numFmtId="0" fontId="17" fillId="13" borderId="148" xfId="0" quotePrefix="1" applyFont="1" applyFill="1" applyBorder="1" applyAlignment="1">
      <alignment horizontal="center" vertical="center" wrapText="1"/>
    </xf>
    <xf numFmtId="0" fontId="91" fillId="13" borderId="149" xfId="0" applyFont="1" applyFill="1" applyBorder="1" applyAlignment="1">
      <alignment horizontal="center" vertical="center" wrapText="1"/>
    </xf>
    <xf numFmtId="0" fontId="91" fillId="13" borderId="0" xfId="0" applyFont="1" applyFill="1" applyBorder="1" applyAlignment="1">
      <alignment horizontal="center" vertical="center" wrapText="1"/>
    </xf>
    <xf numFmtId="0" fontId="91" fillId="13" borderId="2" xfId="0" applyFont="1" applyFill="1" applyBorder="1" applyAlignment="1">
      <alignment horizontal="center" vertical="center" wrapText="1"/>
    </xf>
    <xf numFmtId="0" fontId="17" fillId="13" borderId="281" xfId="0" quotePrefix="1" applyFont="1" applyFill="1" applyBorder="1" applyAlignment="1">
      <alignment horizontal="center" vertical="center" wrapText="1"/>
    </xf>
    <xf numFmtId="0" fontId="17" fillId="13" borderId="304" xfId="0" quotePrefix="1" applyFont="1" applyFill="1" applyBorder="1" applyAlignment="1">
      <alignment horizontal="center" vertical="center" wrapText="1"/>
    </xf>
    <xf numFmtId="0" fontId="17" fillId="13" borderId="29" xfId="0" applyFont="1" applyFill="1" applyBorder="1" applyAlignment="1">
      <alignment horizontal="center"/>
    </xf>
    <xf numFmtId="0" fontId="17" fillId="13" borderId="15" xfId="0" applyFont="1" applyFill="1" applyBorder="1" applyAlignment="1">
      <alignment horizontal="center"/>
    </xf>
    <xf numFmtId="0" fontId="91" fillId="0" borderId="115" xfId="0" applyFont="1" applyFill="1" applyBorder="1" applyAlignment="1">
      <alignment horizontal="left" vertical="center" wrapText="1"/>
    </xf>
    <xf numFmtId="0" fontId="91" fillId="0" borderId="116" xfId="0" applyFont="1" applyFill="1" applyBorder="1" applyAlignment="1">
      <alignment horizontal="left" vertical="center" wrapText="1"/>
    </xf>
    <xf numFmtId="0" fontId="91" fillId="0" borderId="313" xfId="0" applyFont="1" applyBorder="1" applyAlignment="1">
      <alignment horizontal="left" vertical="center"/>
    </xf>
    <xf numFmtId="0" fontId="91" fillId="0" borderId="314" xfId="0" applyFont="1" applyBorder="1" applyAlignment="1">
      <alignment horizontal="left" vertical="center"/>
    </xf>
    <xf numFmtId="0" fontId="17" fillId="0" borderId="302" xfId="0" quotePrefix="1" applyFont="1" applyFill="1" applyBorder="1" applyAlignment="1">
      <alignment horizontal="center" vertical="center" wrapText="1"/>
    </xf>
    <xf numFmtId="0" fontId="17" fillId="0" borderId="304" xfId="0" quotePrefix="1" applyFont="1" applyFill="1" applyBorder="1" applyAlignment="1">
      <alignment horizontal="center" vertical="center" wrapText="1"/>
    </xf>
    <xf numFmtId="0" fontId="91" fillId="0" borderId="79" xfId="0" applyFont="1" applyFill="1" applyBorder="1" applyAlignment="1">
      <alignment horizontal="left" vertical="center" wrapText="1"/>
    </xf>
    <xf numFmtId="0" fontId="91" fillId="0" borderId="179" xfId="0" applyFont="1" applyFill="1" applyBorder="1" applyAlignment="1">
      <alignment horizontal="left" vertical="center" wrapText="1"/>
    </xf>
    <xf numFmtId="0" fontId="17" fillId="13" borderId="302" xfId="0" applyFont="1" applyFill="1" applyBorder="1" applyAlignment="1">
      <alignment horizontal="center"/>
    </xf>
    <xf numFmtId="0" fontId="17" fillId="13" borderId="303" xfId="0" applyFont="1" applyFill="1" applyBorder="1" applyAlignment="1">
      <alignment horizontal="center"/>
    </xf>
    <xf numFmtId="0" fontId="17" fillId="13" borderId="192" xfId="0" quotePrefix="1" applyFont="1" applyFill="1" applyBorder="1" applyAlignment="1">
      <alignment horizontal="center" vertical="center" wrapText="1"/>
    </xf>
    <xf numFmtId="0" fontId="17" fillId="13" borderId="6" xfId="0" quotePrefix="1" applyFont="1" applyFill="1" applyBorder="1" applyAlignment="1">
      <alignment horizontal="center" vertical="center" wrapText="1"/>
    </xf>
    <xf numFmtId="0" fontId="17" fillId="13" borderId="4" xfId="0" quotePrefix="1" applyFont="1" applyFill="1" applyBorder="1" applyAlignment="1">
      <alignment horizontal="center" vertical="center" wrapText="1"/>
    </xf>
    <xf numFmtId="0" fontId="17" fillId="13" borderId="303" xfId="0" quotePrefix="1" applyFont="1" applyFill="1" applyBorder="1" applyAlignment="1">
      <alignment horizontal="center" vertical="center" wrapText="1"/>
    </xf>
    <xf numFmtId="0" fontId="17" fillId="13" borderId="0" xfId="0" quotePrefix="1" applyFont="1" applyFill="1" applyBorder="1" applyAlignment="1">
      <alignment horizontal="center" vertical="center" wrapText="1"/>
    </xf>
    <xf numFmtId="0" fontId="17" fillId="13" borderId="194" xfId="0" quotePrefix="1" applyFont="1" applyFill="1" applyBorder="1" applyAlignment="1">
      <alignment horizontal="center" vertical="center" wrapText="1"/>
    </xf>
    <xf numFmtId="0" fontId="17" fillId="13" borderId="29" xfId="0" applyFont="1" applyFill="1" applyBorder="1" applyAlignment="1">
      <alignment horizontal="center" vertical="center"/>
    </xf>
    <xf numFmtId="0" fontId="17" fillId="13" borderId="15" xfId="0" applyFont="1" applyFill="1" applyBorder="1" applyAlignment="1">
      <alignment horizontal="center" vertical="center"/>
    </xf>
    <xf numFmtId="0" fontId="17" fillId="13" borderId="115" xfId="0" quotePrefix="1" applyFont="1" applyFill="1" applyBorder="1" applyAlignment="1">
      <alignment horizontal="center" vertical="center"/>
    </xf>
    <xf numFmtId="0" fontId="17" fillId="13" borderId="116" xfId="0" quotePrefix="1" applyFont="1" applyFill="1" applyBorder="1" applyAlignment="1">
      <alignment horizontal="center" vertical="center"/>
    </xf>
    <xf numFmtId="0" fontId="17" fillId="13" borderId="2" xfId="0" quotePrefix="1" applyFont="1" applyFill="1" applyBorder="1" applyAlignment="1">
      <alignment horizontal="center" vertical="center"/>
    </xf>
    <xf numFmtId="0" fontId="17" fillId="13" borderId="26" xfId="0" applyFont="1" applyFill="1" applyBorder="1" applyAlignment="1">
      <alignment horizontal="center" vertical="center"/>
    </xf>
    <xf numFmtId="0" fontId="113" fillId="13" borderId="101" xfId="0" quotePrefix="1" applyFont="1" applyFill="1" applyBorder="1" applyAlignment="1">
      <alignment horizontal="center" vertical="center"/>
    </xf>
    <xf numFmtId="0" fontId="113" fillId="13" borderId="25" xfId="0" quotePrefix="1" applyFont="1" applyFill="1" applyBorder="1" applyAlignment="1">
      <alignment horizontal="center" vertical="center"/>
    </xf>
    <xf numFmtId="0" fontId="113" fillId="13" borderId="102" xfId="0" quotePrefix="1" applyFont="1" applyFill="1" applyBorder="1" applyAlignment="1">
      <alignment horizontal="center" vertical="center"/>
    </xf>
    <xf numFmtId="0" fontId="17" fillId="13" borderId="302" xfId="0" quotePrefix="1" applyFont="1" applyFill="1" applyBorder="1" applyAlignment="1">
      <alignment horizontal="center" vertical="center"/>
    </xf>
    <xf numFmtId="0" fontId="17" fillId="13" borderId="303" xfId="0" applyFont="1" applyFill="1" applyBorder="1" applyAlignment="1">
      <alignment horizontal="center" vertical="center"/>
    </xf>
    <xf numFmtId="0" fontId="17" fillId="13" borderId="347" xfId="0" applyFont="1" applyFill="1" applyBorder="1" applyAlignment="1">
      <alignment horizontal="center" vertical="center"/>
    </xf>
    <xf numFmtId="0" fontId="17" fillId="13" borderId="281" xfId="0" quotePrefix="1" applyFont="1" applyFill="1" applyBorder="1" applyAlignment="1">
      <alignment horizontal="center" vertical="center"/>
    </xf>
    <xf numFmtId="0" fontId="17" fillId="13" borderId="304" xfId="0" applyFont="1" applyFill="1" applyBorder="1" applyAlignment="1">
      <alignment horizontal="center" vertical="center"/>
    </xf>
    <xf numFmtId="0" fontId="17" fillId="13" borderId="69" xfId="0" applyFont="1" applyFill="1" applyBorder="1" applyAlignment="1">
      <alignment horizontal="center" vertical="center"/>
    </xf>
    <xf numFmtId="0" fontId="17" fillId="13" borderId="68" xfId="0" applyFont="1" applyFill="1" applyBorder="1" applyAlignment="1">
      <alignment horizontal="center" vertical="center"/>
    </xf>
    <xf numFmtId="0" fontId="17" fillId="13" borderId="16" xfId="0" applyFont="1" applyFill="1" applyBorder="1" applyAlignment="1">
      <alignment horizontal="center" vertical="center"/>
    </xf>
    <xf numFmtId="0" fontId="17" fillId="13" borderId="17" xfId="0" applyFont="1" applyFill="1" applyBorder="1" applyAlignment="1">
      <alignment horizontal="center" vertical="center"/>
    </xf>
    <xf numFmtId="0" fontId="91" fillId="0" borderId="305" xfId="0" quotePrefix="1" applyFont="1" applyFill="1" applyBorder="1" applyAlignment="1">
      <alignment horizontal="left" vertical="center" wrapText="1"/>
    </xf>
    <xf numFmtId="0" fontId="17" fillId="13" borderId="63" xfId="0" quotePrefix="1" applyFont="1" applyFill="1" applyBorder="1" applyAlignment="1">
      <alignment horizontal="center" vertical="center"/>
    </xf>
    <xf numFmtId="0" fontId="17" fillId="13" borderId="194" xfId="0" applyFont="1" applyFill="1" applyBorder="1" applyAlignment="1">
      <alignment horizontal="center" vertical="center"/>
    </xf>
    <xf numFmtId="0" fontId="17" fillId="13" borderId="193" xfId="0" quotePrefix="1" applyFont="1" applyFill="1" applyBorder="1" applyAlignment="1">
      <alignment horizontal="center" vertical="center"/>
    </xf>
    <xf numFmtId="0" fontId="17" fillId="13" borderId="195" xfId="0" applyFont="1" applyFill="1" applyBorder="1" applyAlignment="1">
      <alignment horizontal="center" vertical="center"/>
    </xf>
    <xf numFmtId="0" fontId="17" fillId="12" borderId="63" xfId="0" quotePrefix="1" applyFont="1" applyFill="1" applyBorder="1" applyAlignment="1">
      <alignment horizontal="center" vertical="center" wrapText="1"/>
    </xf>
    <xf numFmtId="0" fontId="17" fillId="12" borderId="195" xfId="0" quotePrefix="1" applyFont="1" applyFill="1" applyBorder="1" applyAlignment="1">
      <alignment horizontal="center" vertical="center" wrapText="1"/>
    </xf>
    <xf numFmtId="0" fontId="17" fillId="12" borderId="26" xfId="0" quotePrefix="1" applyFont="1" applyFill="1" applyBorder="1" applyAlignment="1">
      <alignment horizontal="center" vertical="center" wrapText="1"/>
    </xf>
    <xf numFmtId="0" fontId="96" fillId="12" borderId="339" xfId="0" applyFont="1" applyFill="1" applyBorder="1" applyAlignment="1">
      <alignment horizontal="center" vertical="center"/>
    </xf>
    <xf numFmtId="0" fontId="96" fillId="12" borderId="332" xfId="0" applyFont="1" applyFill="1" applyBorder="1" applyAlignment="1">
      <alignment horizontal="center" vertical="center"/>
    </xf>
    <xf numFmtId="0" fontId="96" fillId="12" borderId="338" xfId="0" applyFont="1" applyFill="1" applyBorder="1" applyAlignment="1">
      <alignment horizontal="center" vertical="center"/>
    </xf>
    <xf numFmtId="0" fontId="17" fillId="12" borderId="101" xfId="0" quotePrefix="1" applyFont="1" applyFill="1" applyBorder="1" applyAlignment="1">
      <alignment horizontal="center" vertical="center"/>
    </xf>
    <xf numFmtId="0" fontId="17" fillId="12" borderId="25" xfId="0" quotePrefix="1" applyFont="1" applyFill="1" applyBorder="1" applyAlignment="1">
      <alignment horizontal="center" vertical="center"/>
    </xf>
    <xf numFmtId="0" fontId="17" fillId="12" borderId="102" xfId="0" quotePrefix="1" applyFont="1" applyFill="1" applyBorder="1" applyAlignment="1">
      <alignment horizontal="center" vertical="center"/>
    </xf>
    <xf numFmtId="0" fontId="17" fillId="12" borderId="185" xfId="0" quotePrefix="1" applyFont="1" applyFill="1" applyBorder="1" applyAlignment="1">
      <alignment horizontal="center" vertical="center" wrapText="1"/>
    </xf>
    <xf numFmtId="0" fontId="17" fillId="12" borderId="104" xfId="0" applyFont="1" applyFill="1" applyBorder="1" applyAlignment="1">
      <alignment horizontal="center" vertical="center" wrapText="1"/>
    </xf>
    <xf numFmtId="0" fontId="17" fillId="12" borderId="105" xfId="0" applyFont="1" applyFill="1" applyBorder="1" applyAlignment="1">
      <alignment horizontal="center" vertical="center" wrapText="1"/>
    </xf>
    <xf numFmtId="0" fontId="17" fillId="12" borderId="168" xfId="0" quotePrefix="1" applyFont="1" applyFill="1" applyBorder="1" applyAlignment="1">
      <alignment horizontal="center" vertical="center" wrapText="1"/>
    </xf>
    <xf numFmtId="0" fontId="17" fillId="12" borderId="31" xfId="0" quotePrefix="1" applyFont="1" applyFill="1" applyBorder="1" applyAlignment="1">
      <alignment horizontal="center" vertical="center" wrapText="1"/>
    </xf>
    <xf numFmtId="0" fontId="17" fillId="12" borderId="148" xfId="0" quotePrefix="1" applyFont="1" applyFill="1" applyBorder="1" applyAlignment="1">
      <alignment horizontal="center" vertical="center" wrapText="1"/>
    </xf>
    <xf numFmtId="0" fontId="17" fillId="12" borderId="149" xfId="0" quotePrefix="1" applyFont="1" applyFill="1" applyBorder="1" applyAlignment="1">
      <alignment horizontal="center" vertical="center" wrapText="1"/>
    </xf>
    <xf numFmtId="0" fontId="17" fillId="12" borderId="0" xfId="0" quotePrefix="1" applyFont="1" applyFill="1" applyBorder="1" applyAlignment="1">
      <alignment horizontal="center" vertical="center" wrapText="1"/>
    </xf>
    <xf numFmtId="0" fontId="17" fillId="12" borderId="108" xfId="0" quotePrefix="1" applyFont="1" applyFill="1" applyBorder="1" applyAlignment="1">
      <alignment horizontal="center" vertical="center" wrapText="1"/>
    </xf>
    <xf numFmtId="0" fontId="17" fillId="12" borderId="109" xfId="0" quotePrefix="1" applyFont="1" applyFill="1" applyBorder="1" applyAlignment="1">
      <alignment horizontal="center" vertical="center" wrapText="1"/>
    </xf>
    <xf numFmtId="0" fontId="17" fillId="12" borderId="101" xfId="0" applyFont="1" applyFill="1" applyBorder="1" applyAlignment="1">
      <alignment horizontal="center" vertical="center" wrapText="1"/>
    </xf>
    <xf numFmtId="0" fontId="17" fillId="12" borderId="25" xfId="0" applyFont="1" applyFill="1" applyBorder="1" applyAlignment="1">
      <alignment horizontal="center" vertical="center" wrapText="1"/>
    </xf>
    <xf numFmtId="0" fontId="17" fillId="12" borderId="102" xfId="0" applyFont="1" applyFill="1" applyBorder="1" applyAlignment="1">
      <alignment horizontal="center" vertical="center" wrapText="1"/>
    </xf>
    <xf numFmtId="0" fontId="17" fillId="12" borderId="150" xfId="0" quotePrefix="1" applyFont="1" applyFill="1" applyBorder="1" applyAlignment="1">
      <alignment horizontal="center" vertical="center" wrapText="1"/>
    </xf>
    <xf numFmtId="0" fontId="17" fillId="12" borderId="302" xfId="0" applyFont="1" applyFill="1" applyBorder="1" applyAlignment="1">
      <alignment horizontal="center" vertical="center"/>
    </xf>
    <xf numFmtId="0" fontId="17" fillId="12" borderId="192" xfId="0" applyFont="1" applyFill="1" applyBorder="1" applyAlignment="1">
      <alignment horizontal="center" vertical="center"/>
    </xf>
    <xf numFmtId="0" fontId="17" fillId="12" borderId="0" xfId="0" quotePrefix="1" applyFont="1" applyFill="1" applyBorder="1" applyAlignment="1">
      <alignment horizontal="center" vertical="center"/>
    </xf>
    <xf numFmtId="0" fontId="17" fillId="12" borderId="2" xfId="0" quotePrefix="1" applyFont="1" applyFill="1" applyBorder="1" applyAlignment="1">
      <alignment horizontal="center" vertical="center"/>
    </xf>
    <xf numFmtId="0" fontId="17" fillId="12" borderId="280" xfId="0" applyFont="1" applyFill="1" applyBorder="1" applyAlignment="1">
      <alignment horizontal="center" vertical="center" wrapText="1"/>
    </xf>
    <xf numFmtId="0" fontId="17" fillId="12" borderId="276" xfId="0" applyFont="1" applyFill="1" applyBorder="1" applyAlignment="1">
      <alignment horizontal="center" vertical="center" wrapText="1"/>
    </xf>
    <xf numFmtId="0" fontId="17" fillId="12" borderId="192" xfId="0" quotePrefix="1" applyFont="1" applyFill="1" applyBorder="1" applyAlignment="1">
      <alignment horizontal="center" vertical="center" wrapText="1"/>
    </xf>
    <xf numFmtId="0" fontId="17" fillId="12" borderId="304" xfId="0" quotePrefix="1" applyFont="1" applyFill="1" applyBorder="1" applyAlignment="1">
      <alignment horizontal="center" vertical="center" wrapText="1"/>
    </xf>
    <xf numFmtId="0" fontId="17" fillId="12" borderId="153" xfId="0" quotePrefix="1" applyFont="1" applyFill="1" applyBorder="1" applyAlignment="1">
      <alignment horizontal="center" vertical="center" wrapText="1"/>
    </xf>
    <xf numFmtId="0" fontId="91" fillId="12" borderId="150" xfId="0" applyFont="1" applyFill="1" applyBorder="1" applyAlignment="1">
      <alignment horizontal="center" vertical="center" wrapText="1"/>
    </xf>
    <xf numFmtId="0" fontId="91" fillId="12" borderId="6" xfId="0" applyFont="1" applyFill="1" applyBorder="1" applyAlignment="1">
      <alignment horizontal="center" vertical="center" wrapText="1"/>
    </xf>
    <xf numFmtId="0" fontId="91" fillId="12" borderId="4" xfId="0" applyFont="1" applyFill="1" applyBorder="1" applyAlignment="1">
      <alignment horizontal="center" vertical="center" wrapText="1"/>
    </xf>
    <xf numFmtId="0" fontId="91" fillId="12" borderId="149" xfId="0" applyFont="1" applyFill="1" applyBorder="1" applyAlignment="1">
      <alignment horizontal="center" vertical="center" wrapText="1"/>
    </xf>
    <xf numFmtId="0" fontId="91" fillId="12" borderId="0" xfId="0" applyFont="1" applyFill="1" applyBorder="1" applyAlignment="1">
      <alignment horizontal="center" vertical="center" wrapText="1"/>
    </xf>
    <xf numFmtId="0" fontId="91" fillId="12" borderId="2" xfId="0" applyFont="1" applyFill="1" applyBorder="1" applyAlignment="1">
      <alignment horizontal="center" vertical="center" wrapText="1"/>
    </xf>
    <xf numFmtId="0" fontId="17" fillId="13" borderId="25" xfId="0" quotePrefix="1" applyFont="1" applyFill="1" applyBorder="1" applyAlignment="1">
      <alignment horizontal="center" vertical="center"/>
    </xf>
    <xf numFmtId="0" fontId="17" fillId="13" borderId="102" xfId="0" quotePrefix="1" applyFont="1" applyFill="1" applyBorder="1" applyAlignment="1">
      <alignment horizontal="center" vertical="center"/>
    </xf>
    <xf numFmtId="0" fontId="17" fillId="13" borderId="168" xfId="0" quotePrefix="1" applyFont="1" applyFill="1" applyBorder="1" applyAlignment="1">
      <alignment horizontal="center" vertical="center" wrapText="1"/>
    </xf>
    <xf numFmtId="0" fontId="17" fillId="13" borderId="31" xfId="0" quotePrefix="1" applyFont="1" applyFill="1" applyBorder="1" applyAlignment="1">
      <alignment horizontal="center" vertical="center" wrapText="1"/>
    </xf>
    <xf numFmtId="0" fontId="17" fillId="13" borderId="149" xfId="0" quotePrefix="1" applyFont="1" applyFill="1" applyBorder="1" applyAlignment="1">
      <alignment horizontal="center" vertical="center" wrapText="1"/>
    </xf>
    <xf numFmtId="0" fontId="17" fillId="13" borderId="108" xfId="0" quotePrefix="1" applyFont="1" applyFill="1" applyBorder="1" applyAlignment="1">
      <alignment horizontal="center" vertical="center" wrapText="1"/>
    </xf>
    <xf numFmtId="0" fontId="17" fillId="13" borderId="109" xfId="0" quotePrefix="1" applyFont="1" applyFill="1" applyBorder="1" applyAlignment="1">
      <alignment horizontal="center" vertical="center" wrapText="1"/>
    </xf>
    <xf numFmtId="0" fontId="17" fillId="13" borderId="101" xfId="0" applyFont="1" applyFill="1" applyBorder="1" applyAlignment="1">
      <alignment horizontal="center" vertical="center" wrapText="1"/>
    </xf>
    <xf numFmtId="0" fontId="17" fillId="13" borderId="25" xfId="0" applyFont="1" applyFill="1" applyBorder="1" applyAlignment="1">
      <alignment horizontal="center" vertical="center" wrapText="1"/>
    </xf>
    <xf numFmtId="0" fontId="17" fillId="13" borderId="102" xfId="0" applyFont="1" applyFill="1" applyBorder="1" applyAlignment="1">
      <alignment horizontal="center" vertical="center" wrapText="1"/>
    </xf>
    <xf numFmtId="0" fontId="17" fillId="13" borderId="280" xfId="0" applyFont="1" applyFill="1" applyBorder="1" applyAlignment="1">
      <alignment horizontal="center" vertical="center" wrapText="1"/>
    </xf>
    <xf numFmtId="0" fontId="17" fillId="13" borderId="276" xfId="0" applyFont="1" applyFill="1" applyBorder="1" applyAlignment="1">
      <alignment horizontal="center" vertical="center" wrapText="1"/>
    </xf>
    <xf numFmtId="0" fontId="17" fillId="13" borderId="302" xfId="0" quotePrefix="1" applyFont="1" applyFill="1" applyBorder="1" applyAlignment="1">
      <alignment horizontal="center" vertical="center" wrapText="1"/>
    </xf>
    <xf numFmtId="0" fontId="17" fillId="13" borderId="297" xfId="0" quotePrefix="1" applyFont="1" applyFill="1" applyBorder="1" applyAlignment="1">
      <alignment horizontal="center" vertical="center" wrapText="1"/>
    </xf>
    <xf numFmtId="0" fontId="100" fillId="0" borderId="0" xfId="0" quotePrefix="1" applyFont="1" applyFill="1" applyBorder="1" applyAlignment="1">
      <alignment horizontal="center" vertical="center" wrapText="1"/>
    </xf>
    <xf numFmtId="0" fontId="17" fillId="12" borderId="281" xfId="0" quotePrefix="1" applyFont="1" applyFill="1" applyBorder="1" applyAlignment="1">
      <alignment horizontal="center" vertical="center" wrapText="1"/>
    </xf>
    <xf numFmtId="0" fontId="91" fillId="0" borderId="115" xfId="0" applyFont="1" applyFill="1" applyBorder="1" applyAlignment="1">
      <alignment horizontal="left" vertical="center"/>
    </xf>
    <xf numFmtId="0" fontId="91" fillId="0" borderId="116" xfId="0" applyFont="1" applyFill="1" applyBorder="1" applyAlignment="1">
      <alignment horizontal="left" vertical="center"/>
    </xf>
    <xf numFmtId="0" fontId="91" fillId="0" borderId="26" xfId="0" applyFont="1" applyFill="1" applyBorder="1" applyAlignment="1">
      <alignment horizontal="left" vertical="center"/>
    </xf>
    <xf numFmtId="0" fontId="91" fillId="0" borderId="4" xfId="0" applyFont="1" applyFill="1" applyBorder="1" applyAlignment="1">
      <alignment horizontal="left" vertical="center"/>
    </xf>
    <xf numFmtId="0" fontId="22" fillId="0" borderId="0" xfId="0" quotePrefix="1" applyFont="1" applyFill="1" applyBorder="1" applyAlignment="1">
      <alignment horizontal="center" vertical="center" wrapText="1"/>
    </xf>
    <xf numFmtId="0" fontId="17" fillId="13" borderId="150" xfId="0" quotePrefix="1" applyFont="1" applyFill="1" applyBorder="1" applyAlignment="1">
      <alignment horizontal="center" vertical="center" wrapText="1"/>
    </xf>
    <xf numFmtId="0" fontId="17" fillId="13" borderId="48" xfId="0" applyFont="1" applyFill="1" applyBorder="1" applyAlignment="1">
      <alignment horizontal="center" vertical="center" wrapText="1"/>
    </xf>
    <xf numFmtId="0" fontId="17" fillId="13" borderId="54" xfId="0" applyFont="1" applyFill="1" applyBorder="1" applyAlignment="1">
      <alignment horizontal="center" vertical="center" wrapText="1"/>
    </xf>
    <xf numFmtId="0" fontId="91" fillId="0" borderId="297" xfId="0" applyFont="1" applyBorder="1" applyAlignment="1">
      <alignment horizontal="left" vertical="center" wrapText="1"/>
    </xf>
    <xf numFmtId="0" fontId="91" fillId="0" borderId="4" xfId="0" applyFont="1" applyBorder="1" applyAlignment="1">
      <alignment horizontal="left" vertical="center" wrapText="1"/>
    </xf>
    <xf numFmtId="0" fontId="91" fillId="0" borderId="313" xfId="0" applyFont="1" applyBorder="1" applyAlignment="1">
      <alignment horizontal="left" vertical="center" wrapText="1"/>
    </xf>
    <xf numFmtId="0" fontId="91" fillId="0" borderId="314" xfId="0" applyFont="1" applyBorder="1" applyAlignment="1">
      <alignment horizontal="left" vertical="center" wrapText="1"/>
    </xf>
    <xf numFmtId="0" fontId="17" fillId="12" borderId="25" xfId="0" applyFont="1" applyFill="1" applyBorder="1" applyAlignment="1">
      <alignment horizontal="center" vertical="center"/>
    </xf>
    <xf numFmtId="0" fontId="17" fillId="12" borderId="102" xfId="0" applyFont="1" applyFill="1" applyBorder="1" applyAlignment="1">
      <alignment horizontal="center" vertical="center"/>
    </xf>
    <xf numFmtId="0" fontId="17" fillId="12" borderId="0" xfId="0" applyFont="1" applyFill="1" applyBorder="1" applyAlignment="1">
      <alignment horizontal="center" vertical="center"/>
    </xf>
    <xf numFmtId="0" fontId="17" fillId="12" borderId="6" xfId="0" applyFont="1" applyFill="1" applyBorder="1" applyAlignment="1">
      <alignment horizontal="center" vertical="center"/>
    </xf>
    <xf numFmtId="0" fontId="91" fillId="0" borderId="305" xfId="0" applyFont="1" applyFill="1" applyBorder="1" applyAlignment="1">
      <alignment horizontal="left" vertical="center" wrapText="1"/>
    </xf>
    <xf numFmtId="0" fontId="17" fillId="12" borderId="302" xfId="0" applyFont="1" applyFill="1" applyBorder="1" applyAlignment="1">
      <alignment horizontal="center"/>
    </xf>
    <xf numFmtId="0" fontId="17" fillId="12" borderId="192" xfId="0" applyFont="1" applyFill="1" applyBorder="1" applyAlignment="1">
      <alignment horizontal="center"/>
    </xf>
    <xf numFmtId="0" fontId="17" fillId="12" borderId="63" xfId="0" quotePrefix="1" applyFont="1" applyFill="1" applyBorder="1" applyAlignment="1">
      <alignment horizontal="center" vertical="center"/>
    </xf>
    <xf numFmtId="0" fontId="17" fillId="12" borderId="194" xfId="0" quotePrefix="1" applyFont="1" applyFill="1" applyBorder="1" applyAlignment="1">
      <alignment horizontal="center" vertical="center"/>
    </xf>
    <xf numFmtId="0" fontId="17" fillId="12" borderId="195" xfId="0" quotePrefix="1" applyFont="1" applyFill="1" applyBorder="1" applyAlignment="1">
      <alignment horizontal="center" vertical="center"/>
    </xf>
    <xf numFmtId="0" fontId="17" fillId="12" borderId="297" xfId="0" quotePrefix="1" applyFont="1" applyFill="1" applyBorder="1" applyAlignment="1">
      <alignment horizontal="center" vertical="center"/>
    </xf>
    <xf numFmtId="0" fontId="17" fillId="12" borderId="4" xfId="0" quotePrefix="1" applyFont="1" applyFill="1" applyBorder="1" applyAlignment="1">
      <alignment horizontal="center" vertical="center"/>
    </xf>
    <xf numFmtId="0" fontId="17" fillId="13" borderId="343" xfId="0" quotePrefix="1" applyFont="1" applyFill="1" applyBorder="1" applyAlignment="1">
      <alignment horizontal="center" vertical="center"/>
    </xf>
    <xf numFmtId="0" fontId="17" fillId="13" borderId="297" xfId="0" quotePrefix="1" applyFont="1" applyFill="1" applyBorder="1" applyAlignment="1">
      <alignment horizontal="center" vertical="center"/>
    </xf>
    <xf numFmtId="0" fontId="17" fillId="13" borderId="4" xfId="0" quotePrefix="1" applyFont="1" applyFill="1" applyBorder="1" applyAlignment="1">
      <alignment horizontal="center" vertical="center"/>
    </xf>
    <xf numFmtId="0" fontId="17" fillId="13" borderId="194" xfId="0" quotePrefix="1" applyFont="1" applyFill="1" applyBorder="1" applyAlignment="1">
      <alignment horizontal="center" vertical="center"/>
    </xf>
    <xf numFmtId="0" fontId="17" fillId="13" borderId="195" xfId="0" quotePrefix="1" applyFont="1" applyFill="1" applyBorder="1" applyAlignment="1">
      <alignment horizontal="center" vertical="center"/>
    </xf>
    <xf numFmtId="0" fontId="96" fillId="13" borderId="0" xfId="0" applyFont="1" applyFill="1" applyBorder="1" applyAlignment="1">
      <alignment horizontal="center" vertical="center"/>
    </xf>
    <xf numFmtId="0" fontId="91" fillId="0" borderId="79" xfId="0" quotePrefix="1" applyFont="1" applyFill="1" applyBorder="1" applyAlignment="1">
      <alignment horizontal="left" vertical="center" wrapText="1"/>
    </xf>
    <xf numFmtId="0" fontId="91" fillId="0" borderId="179" xfId="0" quotePrefix="1" applyFont="1" applyFill="1" applyBorder="1" applyAlignment="1">
      <alignment horizontal="left" vertical="center" wrapText="1"/>
    </xf>
    <xf numFmtId="0" fontId="91" fillId="0" borderId="26" xfId="0" applyFont="1" applyBorder="1" applyAlignment="1">
      <alignment horizontal="left" vertical="center" wrapText="1"/>
    </xf>
    <xf numFmtId="0" fontId="17" fillId="13" borderId="63" xfId="0" applyFont="1" applyFill="1" applyBorder="1" applyAlignment="1">
      <alignment horizontal="center"/>
    </xf>
    <xf numFmtId="0" fontId="91" fillId="0" borderId="303" xfId="0" applyFont="1" applyFill="1" applyBorder="1" applyAlignment="1">
      <alignment horizontal="center" vertical="top" wrapText="1"/>
    </xf>
    <xf numFmtId="0" fontId="91" fillId="0" borderId="0" xfId="0" applyFont="1" applyFill="1" applyBorder="1" applyAlignment="1">
      <alignment horizontal="center" vertical="top" wrapText="1"/>
    </xf>
    <xf numFmtId="0" fontId="91" fillId="0" borderId="334" xfId="0" applyFont="1" applyFill="1" applyBorder="1" applyAlignment="1">
      <alignment horizontal="left" vertical="center" wrapText="1"/>
    </xf>
    <xf numFmtId="0" fontId="91" fillId="0" borderId="335" xfId="0" applyFont="1" applyFill="1" applyBorder="1" applyAlignment="1">
      <alignment horizontal="left" vertical="center" wrapText="1"/>
    </xf>
    <xf numFmtId="0" fontId="41" fillId="12" borderId="302" xfId="13" applyFont="1" applyFill="1" applyBorder="1" applyAlignment="1" applyProtection="1">
      <alignment horizontal="center" vertical="top" wrapText="1"/>
    </xf>
    <xf numFmtId="0" fontId="41" fillId="12" borderId="303" xfId="13" applyFont="1" applyFill="1" applyBorder="1" applyAlignment="1" applyProtection="1">
      <alignment horizontal="center" vertical="top" wrapText="1"/>
    </xf>
    <xf numFmtId="0" fontId="41" fillId="12" borderId="297" xfId="13" applyFont="1" applyFill="1" applyBorder="1" applyAlignment="1" applyProtection="1">
      <alignment horizontal="left" vertical="top" wrapText="1"/>
    </xf>
    <xf numFmtId="0" fontId="41" fillId="12" borderId="0" xfId="13" applyFont="1" applyFill="1" applyBorder="1" applyAlignment="1" applyProtection="1">
      <alignment horizontal="left" vertical="top" wrapText="1"/>
    </xf>
    <xf numFmtId="0" fontId="41" fillId="12" borderId="2" xfId="13" applyFont="1" applyFill="1" applyBorder="1" applyAlignment="1" applyProtection="1">
      <alignment horizontal="left" vertical="top" wrapText="1"/>
    </xf>
    <xf numFmtId="164" fontId="39" fillId="12" borderId="334" xfId="0" applyNumberFormat="1" applyFont="1" applyFill="1" applyBorder="1" applyAlignment="1">
      <alignment horizontal="center" vertical="center"/>
    </xf>
    <xf numFmtId="164" fontId="39" fillId="12" borderId="295" xfId="0" applyNumberFormat="1" applyFont="1" applyFill="1" applyBorder="1" applyAlignment="1">
      <alignment horizontal="center" vertical="center"/>
    </xf>
    <xf numFmtId="164" fontId="39" fillId="12" borderId="335" xfId="0" applyNumberFormat="1" applyFont="1" applyFill="1" applyBorder="1" applyAlignment="1">
      <alignment horizontal="center" vertical="center"/>
    </xf>
    <xf numFmtId="164" fontId="39" fillId="12" borderId="336" xfId="0" applyNumberFormat="1" applyFont="1" applyFill="1" applyBorder="1" applyAlignment="1">
      <alignment horizontal="center" vertical="center"/>
    </xf>
    <xf numFmtId="164" fontId="39" fillId="12" borderId="337" xfId="0" applyNumberFormat="1" applyFont="1" applyFill="1" applyBorder="1" applyAlignment="1">
      <alignment horizontal="center" vertical="center"/>
    </xf>
    <xf numFmtId="164" fontId="39" fillId="12" borderId="331" xfId="0" applyNumberFormat="1" applyFont="1" applyFill="1" applyBorder="1" applyAlignment="1">
      <alignment horizontal="center" vertical="center"/>
    </xf>
    <xf numFmtId="164" fontId="39" fillId="12" borderId="332" xfId="0" applyNumberFormat="1" applyFont="1" applyFill="1" applyBorder="1" applyAlignment="1">
      <alignment horizontal="center" vertical="center"/>
    </xf>
    <xf numFmtId="164" fontId="39" fillId="12" borderId="333" xfId="0" applyNumberFormat="1" applyFont="1" applyFill="1" applyBorder="1" applyAlignment="1">
      <alignment horizontal="center" vertical="center"/>
    </xf>
    <xf numFmtId="164" fontId="42" fillId="12" borderId="339" xfId="0" applyNumberFormat="1" applyFont="1" applyFill="1" applyBorder="1" applyAlignment="1">
      <alignment horizontal="center" vertical="center"/>
    </xf>
    <xf numFmtId="164" fontId="42" fillId="12" borderId="333" xfId="0" applyNumberFormat="1" applyFont="1" applyFill="1" applyBorder="1" applyAlignment="1">
      <alignment horizontal="center" vertical="center"/>
    </xf>
    <xf numFmtId="0" fontId="91" fillId="0" borderId="0" xfId="0" applyFont="1" applyFill="1" applyBorder="1" applyAlignment="1">
      <alignment horizontal="left" vertical="center" wrapText="1"/>
    </xf>
    <xf numFmtId="0" fontId="17" fillId="12" borderId="290" xfId="0" applyFont="1" applyFill="1" applyBorder="1" applyAlignment="1">
      <alignment horizontal="center"/>
    </xf>
    <xf numFmtId="0" fontId="17" fillId="12" borderId="291" xfId="0" applyFont="1" applyFill="1" applyBorder="1" applyAlignment="1">
      <alignment horizontal="center"/>
    </xf>
    <xf numFmtId="0" fontId="17" fillId="12" borderId="292" xfId="0" applyFont="1" applyFill="1" applyBorder="1" applyAlignment="1">
      <alignment horizontal="center"/>
    </xf>
    <xf numFmtId="0" fontId="17" fillId="12" borderId="63" xfId="0" applyFont="1" applyFill="1" applyBorder="1" applyAlignment="1">
      <alignment horizontal="center"/>
    </xf>
    <xf numFmtId="0" fontId="17" fillId="12" borderId="297" xfId="0" applyFont="1" applyFill="1" applyBorder="1" applyAlignment="1">
      <alignment horizontal="center"/>
    </xf>
    <xf numFmtId="0" fontId="17" fillId="12" borderId="4" xfId="0" applyFont="1" applyFill="1" applyBorder="1" applyAlignment="1">
      <alignment horizontal="center"/>
    </xf>
    <xf numFmtId="0" fontId="17" fillId="0" borderId="101" xfId="0" quotePrefix="1" applyFont="1" applyFill="1" applyBorder="1" applyAlignment="1">
      <alignment horizontal="center" vertical="center" wrapText="1"/>
    </xf>
    <xf numFmtId="0" fontId="17" fillId="0" borderId="102" xfId="0" quotePrefix="1" applyFont="1" applyFill="1" applyBorder="1" applyAlignment="1">
      <alignment horizontal="center" vertical="center" wrapText="1"/>
    </xf>
    <xf numFmtId="0" fontId="17" fillId="12" borderId="302" xfId="0" applyFont="1" applyFill="1" applyBorder="1" applyAlignment="1">
      <alignment horizontal="center" vertical="center" wrapText="1"/>
    </xf>
    <xf numFmtId="0" fontId="17" fillId="12" borderId="303" xfId="0" applyFont="1" applyFill="1" applyBorder="1" applyAlignment="1">
      <alignment horizontal="center" vertical="center" wrapText="1"/>
    </xf>
    <xf numFmtId="0" fontId="17" fillId="12" borderId="304" xfId="0" applyFont="1" applyFill="1" applyBorder="1" applyAlignment="1">
      <alignment horizontal="center" vertical="center" wrapText="1"/>
    </xf>
    <xf numFmtId="0" fontId="17" fillId="12" borderId="302" xfId="0" quotePrefix="1" applyFont="1" applyFill="1" applyBorder="1" applyAlignment="1">
      <alignment horizontal="center" vertical="center" wrapText="1"/>
    </xf>
    <xf numFmtId="0" fontId="94" fillId="0" borderId="0" xfId="0" applyFont="1" applyFill="1" applyBorder="1" applyAlignment="1">
      <alignment horizontal="left" vertical="center"/>
    </xf>
    <xf numFmtId="0" fontId="94" fillId="0" borderId="4" xfId="0" applyFont="1" applyFill="1" applyBorder="1" applyAlignment="1">
      <alignment horizontal="left" vertical="center"/>
    </xf>
    <xf numFmtId="0" fontId="17" fillId="12" borderId="106" xfId="0" quotePrefix="1" applyFont="1" applyFill="1" applyBorder="1" applyAlignment="1">
      <alignment horizontal="center" vertical="center" wrapText="1"/>
    </xf>
    <xf numFmtId="0" fontId="91" fillId="12" borderId="94" xfId="0" applyFont="1" applyFill="1" applyBorder="1" applyAlignment="1">
      <alignment horizontal="center" vertical="center" wrapText="1"/>
    </xf>
    <xf numFmtId="0" fontId="91" fillId="0" borderId="306" xfId="0" applyFont="1" applyFill="1" applyBorder="1" applyAlignment="1">
      <alignment horizontal="left" vertical="center"/>
    </xf>
    <xf numFmtId="0" fontId="91" fillId="0" borderId="179" xfId="0" applyFont="1" applyFill="1" applyBorder="1" applyAlignment="1">
      <alignment horizontal="left" vertical="center"/>
    </xf>
    <xf numFmtId="0" fontId="17" fillId="12" borderId="68" xfId="0" applyFont="1" applyFill="1" applyBorder="1" applyAlignment="1">
      <alignment horizontal="center"/>
    </xf>
    <xf numFmtId="0" fontId="91" fillId="0" borderId="313" xfId="0" applyFont="1" applyBorder="1" applyAlignment="1"/>
    <xf numFmtId="0" fontId="91" fillId="0" borderId="314" xfId="0" applyFont="1" applyBorder="1" applyAlignment="1"/>
    <xf numFmtId="0" fontId="91" fillId="0" borderId="297" xfId="0" applyFont="1" applyBorder="1" applyAlignment="1">
      <alignment horizontal="left"/>
    </xf>
    <xf numFmtId="0" fontId="91" fillId="0" borderId="4" xfId="0" applyFont="1" applyBorder="1" applyAlignment="1">
      <alignment horizontal="left"/>
    </xf>
    <xf numFmtId="0" fontId="91" fillId="0" borderId="297" xfId="0" applyFont="1" applyBorder="1" applyAlignment="1"/>
    <xf numFmtId="0" fontId="91" fillId="0" borderId="4" xfId="0" applyFont="1" applyBorder="1" applyAlignment="1"/>
    <xf numFmtId="0" fontId="91" fillId="0" borderId="305" xfId="0" applyFont="1" applyBorder="1" applyAlignment="1"/>
    <xf numFmtId="0" fontId="91" fillId="0" borderId="309" xfId="0" applyFont="1" applyBorder="1" applyAlignment="1"/>
    <xf numFmtId="0" fontId="17" fillId="12" borderId="192" xfId="0" applyFont="1" applyFill="1" applyBorder="1" applyAlignment="1">
      <alignment horizontal="center" vertical="center" wrapText="1"/>
    </xf>
    <xf numFmtId="0" fontId="17" fillId="12" borderId="63" xfId="0" applyFont="1" applyFill="1" applyBorder="1" applyAlignment="1">
      <alignment horizontal="center" vertical="center" wrapText="1"/>
    </xf>
    <xf numFmtId="0" fontId="17" fillId="12" borderId="194" xfId="0" applyFont="1" applyFill="1" applyBorder="1" applyAlignment="1">
      <alignment horizontal="center" vertical="center" wrapText="1"/>
    </xf>
    <xf numFmtId="0" fontId="17" fillId="12" borderId="195" xfId="0" applyFont="1" applyFill="1" applyBorder="1" applyAlignment="1">
      <alignment horizontal="center" vertical="center" wrapText="1"/>
    </xf>
    <xf numFmtId="0" fontId="17" fillId="12" borderId="79" xfId="0" applyFont="1" applyFill="1" applyBorder="1" applyAlignment="1">
      <alignment horizontal="center" vertical="center" wrapText="1"/>
    </xf>
    <xf numFmtId="0" fontId="17" fillId="12" borderId="183" xfId="0" applyFont="1" applyFill="1" applyBorder="1" applyAlignment="1">
      <alignment horizontal="center" vertical="center" wrapText="1"/>
    </xf>
    <xf numFmtId="0" fontId="17" fillId="12" borderId="182" xfId="0" applyFont="1" applyFill="1" applyBorder="1" applyAlignment="1">
      <alignment horizontal="center" vertical="center" wrapText="1"/>
    </xf>
    <xf numFmtId="0" fontId="17" fillId="12" borderId="193" xfId="0" quotePrefix="1" applyFont="1" applyFill="1" applyBorder="1" applyAlignment="1">
      <alignment horizontal="center" vertical="center" wrapText="1"/>
    </xf>
    <xf numFmtId="0" fontId="17" fillId="0" borderId="302" xfId="0" applyFont="1" applyFill="1" applyBorder="1" applyAlignment="1">
      <alignment horizontal="center"/>
    </xf>
    <xf numFmtId="0" fontId="17" fillId="0" borderId="303" xfId="0" applyFont="1" applyFill="1" applyBorder="1" applyAlignment="1">
      <alignment horizontal="center"/>
    </xf>
    <xf numFmtId="0" fontId="17" fillId="0" borderId="304" xfId="0" applyFont="1" applyFill="1" applyBorder="1" applyAlignment="1">
      <alignment horizontal="center"/>
    </xf>
    <xf numFmtId="0" fontId="17" fillId="12" borderId="303" xfId="0" applyFont="1" applyFill="1" applyBorder="1" applyAlignment="1">
      <alignment horizontal="center"/>
    </xf>
    <xf numFmtId="0" fontId="17" fillId="12" borderId="298" xfId="0" applyFont="1" applyFill="1" applyBorder="1" applyAlignment="1">
      <alignment horizontal="center"/>
    </xf>
    <xf numFmtId="0" fontId="17" fillId="12" borderId="299" xfId="0" applyFont="1" applyFill="1" applyBorder="1" applyAlignment="1">
      <alignment horizontal="center"/>
    </xf>
    <xf numFmtId="0" fontId="17" fillId="12" borderId="300" xfId="0" applyFont="1" applyFill="1" applyBorder="1" applyAlignment="1">
      <alignment horizontal="center"/>
    </xf>
    <xf numFmtId="0" fontId="17" fillId="12" borderId="304" xfId="0" applyFont="1" applyFill="1" applyBorder="1" applyAlignment="1">
      <alignment horizontal="center"/>
    </xf>
    <xf numFmtId="0" fontId="17" fillId="12" borderId="331" xfId="0" applyFont="1" applyFill="1" applyBorder="1" applyAlignment="1">
      <alignment horizontal="center"/>
    </xf>
    <xf numFmtId="0" fontId="17" fillId="12" borderId="332" xfId="0" applyFont="1" applyFill="1" applyBorder="1" applyAlignment="1">
      <alignment horizontal="center"/>
    </xf>
    <xf numFmtId="0" fontId="17" fillId="12" borderId="333" xfId="0" applyFont="1" applyFill="1" applyBorder="1" applyAlignment="1">
      <alignment horizontal="center"/>
    </xf>
    <xf numFmtId="0" fontId="17" fillId="12" borderId="104" xfId="0" quotePrefix="1" applyFont="1" applyFill="1" applyBorder="1" applyAlignment="1">
      <alignment horizontal="center" vertical="center" wrapText="1"/>
    </xf>
    <xf numFmtId="0" fontId="17" fillId="12" borderId="105" xfId="0" quotePrefix="1" applyFont="1" applyFill="1" applyBorder="1" applyAlignment="1">
      <alignment horizontal="center" vertical="center" wrapText="1"/>
    </xf>
    <xf numFmtId="0" fontId="17" fillId="12" borderId="194" xfId="0" quotePrefix="1" applyFont="1" applyFill="1" applyBorder="1" applyAlignment="1">
      <alignment horizontal="center" vertical="center" wrapText="1"/>
    </xf>
    <xf numFmtId="0" fontId="17" fillId="12" borderId="6" xfId="0" quotePrefix="1" applyFont="1" applyFill="1" applyBorder="1" applyAlignment="1">
      <alignment horizontal="center" vertical="center"/>
    </xf>
    <xf numFmtId="0" fontId="17" fillId="12" borderId="302" xfId="0" quotePrefix="1" applyFont="1" applyFill="1" applyBorder="1" applyAlignment="1">
      <alignment horizontal="center" vertical="center"/>
    </xf>
    <xf numFmtId="0" fontId="17" fillId="12" borderId="304" xfId="0" quotePrefix="1" applyFont="1" applyFill="1" applyBorder="1" applyAlignment="1">
      <alignment horizontal="center" vertical="center"/>
    </xf>
    <xf numFmtId="0" fontId="17" fillId="13" borderId="193" xfId="0" quotePrefix="1" applyFont="1" applyFill="1" applyBorder="1" applyAlignment="1">
      <alignment horizontal="center" vertical="center" wrapText="1"/>
    </xf>
    <xf numFmtId="0" fontId="91" fillId="0" borderId="26" xfId="0" quotePrefix="1" applyFont="1" applyFill="1" applyBorder="1" applyAlignment="1">
      <alignment horizontal="left" vertical="center"/>
    </xf>
    <xf numFmtId="0" fontId="17" fillId="13" borderId="192" xfId="0" applyFont="1" applyFill="1" applyBorder="1" applyAlignment="1">
      <alignment horizontal="center"/>
    </xf>
    <xf numFmtId="0" fontId="17" fillId="13" borderId="6" xfId="0" quotePrefix="1" applyFont="1" applyFill="1" applyBorder="1" applyAlignment="1">
      <alignment horizontal="center" vertical="center"/>
    </xf>
    <xf numFmtId="0" fontId="17" fillId="13" borderId="303" xfId="0" quotePrefix="1" applyFont="1" applyFill="1" applyBorder="1" applyAlignment="1">
      <alignment horizontal="center" vertical="center"/>
    </xf>
    <xf numFmtId="0" fontId="17" fillId="13" borderId="304" xfId="0" quotePrefix="1" applyFont="1" applyFill="1" applyBorder="1" applyAlignment="1">
      <alignment horizontal="center" vertical="center"/>
    </xf>
    <xf numFmtId="49" fontId="8" fillId="16" borderId="339" xfId="0" quotePrefix="1" applyNumberFormat="1" applyFont="1" applyFill="1" applyBorder="1" applyAlignment="1">
      <alignment horizontal="center" vertical="center"/>
    </xf>
    <xf numFmtId="49" fontId="8" fillId="16" borderId="332" xfId="0" quotePrefix="1" applyNumberFormat="1" applyFont="1" applyFill="1" applyBorder="1" applyAlignment="1">
      <alignment horizontal="center" vertical="center"/>
    </xf>
    <xf numFmtId="49" fontId="8" fillId="16" borderId="338" xfId="0" quotePrefix="1" applyNumberFormat="1" applyFont="1" applyFill="1" applyBorder="1" applyAlignment="1">
      <alignment horizontal="center" vertical="center"/>
    </xf>
    <xf numFmtId="171" fontId="17" fillId="12" borderId="92" xfId="0" applyNumberFormat="1" applyFont="1" applyFill="1" applyBorder="1" applyAlignment="1">
      <alignment horizontal="center" vertical="center" wrapText="1"/>
    </xf>
    <xf numFmtId="171" fontId="17" fillId="12" borderId="85" xfId="0" applyNumberFormat="1" applyFont="1" applyFill="1" applyBorder="1" applyAlignment="1">
      <alignment horizontal="center" vertical="center" wrapText="1"/>
    </xf>
    <xf numFmtId="171" fontId="17" fillId="12" borderId="93" xfId="0" applyNumberFormat="1" applyFont="1" applyFill="1" applyBorder="1" applyAlignment="1">
      <alignment horizontal="center" vertical="center" wrapText="1"/>
    </xf>
    <xf numFmtId="171" fontId="17" fillId="12" borderId="64" xfId="0" applyNumberFormat="1" applyFont="1" applyFill="1" applyBorder="1" applyAlignment="1">
      <alignment horizontal="center" vertical="center" wrapText="1"/>
    </xf>
    <xf numFmtId="0" fontId="23" fillId="0" borderId="148" xfId="0" quotePrefix="1" applyFont="1" applyFill="1" applyBorder="1" applyAlignment="1">
      <alignment horizontal="center" vertical="center" wrapText="1"/>
    </xf>
    <xf numFmtId="0" fontId="23" fillId="0" borderId="150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4" xfId="0" quotePrefix="1" applyFont="1" applyFill="1" applyBorder="1" applyAlignment="1">
      <alignment horizontal="center" vertical="center" wrapText="1"/>
    </xf>
    <xf numFmtId="0" fontId="23" fillId="0" borderId="149" xfId="0" quotePrefix="1" applyFont="1" applyFill="1" applyBorder="1" applyAlignment="1">
      <alignment horizontal="center" vertical="center" wrapText="1"/>
    </xf>
    <xf numFmtId="0" fontId="23" fillId="0" borderId="2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/>
    </xf>
    <xf numFmtId="0" fontId="23" fillId="0" borderId="4" xfId="0" quotePrefix="1" applyFont="1" applyFill="1" applyBorder="1" applyAlignment="1">
      <alignment horizontal="center" vertical="center"/>
    </xf>
    <xf numFmtId="0" fontId="23" fillId="0" borderId="2" xfId="0" quotePrefix="1" applyFont="1" applyFill="1" applyBorder="1" applyAlignment="1">
      <alignment horizontal="center" vertical="center"/>
    </xf>
    <xf numFmtId="171" fontId="17" fillId="12" borderId="110" xfId="0" applyNumberFormat="1" applyFont="1" applyFill="1" applyBorder="1" applyAlignment="1">
      <alignment horizontal="center" vertical="center" wrapText="1"/>
    </xf>
    <xf numFmtId="171" fontId="17" fillId="12" borderId="83" xfId="0" applyNumberFormat="1" applyFont="1" applyFill="1" applyBorder="1" applyAlignment="1">
      <alignment horizontal="center" vertical="center" wrapText="1"/>
    </xf>
    <xf numFmtId="39" fontId="17" fillId="12" borderId="354" xfId="4" quotePrefix="1" applyNumberFormat="1" applyFont="1" applyFill="1" applyBorder="1" applyAlignment="1" applyProtection="1">
      <alignment horizontal="center" vertical="center" wrapText="1"/>
    </xf>
    <xf numFmtId="39" fontId="17" fillId="12" borderId="355" xfId="4" quotePrefix="1" applyNumberFormat="1" applyFont="1" applyFill="1" applyBorder="1" applyAlignment="1" applyProtection="1">
      <alignment horizontal="center" vertical="center" wrapText="1"/>
    </xf>
    <xf numFmtId="39" fontId="17" fillId="12" borderId="358" xfId="4" quotePrefix="1" applyNumberFormat="1" applyFont="1" applyFill="1" applyBorder="1" applyAlignment="1" applyProtection="1">
      <alignment horizontal="center" vertical="center" wrapText="1"/>
    </xf>
    <xf numFmtId="39" fontId="17" fillId="12" borderId="4" xfId="4" quotePrefix="1" applyNumberFormat="1" applyFont="1" applyFill="1" applyBorder="1" applyAlignment="1" applyProtection="1">
      <alignment horizontal="center" vertical="center" wrapText="1"/>
    </xf>
    <xf numFmtId="39" fontId="17" fillId="12" borderId="356" xfId="4" applyNumberFormat="1" applyFont="1" applyFill="1" applyBorder="1" applyAlignment="1" applyProtection="1">
      <alignment horizontal="center" vertical="center" wrapText="1"/>
    </xf>
    <xf numFmtId="39" fontId="17" fillId="12" borderId="355" xfId="4" applyNumberFormat="1" applyFont="1" applyFill="1" applyBorder="1" applyAlignment="1" applyProtection="1">
      <alignment horizontal="center" vertical="center" wrapText="1"/>
    </xf>
    <xf numFmtId="39" fontId="17" fillId="12" borderId="343" xfId="4" applyNumberFormat="1" applyFont="1" applyFill="1" applyBorder="1" applyAlignment="1" applyProtection="1">
      <alignment horizontal="center" vertical="center" wrapText="1"/>
    </xf>
    <xf numFmtId="39" fontId="17" fillId="12" borderId="4" xfId="4" applyNumberFormat="1" applyFont="1" applyFill="1" applyBorder="1" applyAlignment="1" applyProtection="1">
      <alignment horizontal="center" vertical="center" wrapText="1"/>
    </xf>
    <xf numFmtId="49" fontId="8" fillId="17" borderId="339" xfId="0" quotePrefix="1" applyNumberFormat="1" applyFont="1" applyFill="1" applyBorder="1" applyAlignment="1">
      <alignment horizontal="center" vertical="center"/>
    </xf>
    <xf numFmtId="49" fontId="8" fillId="17" borderId="332" xfId="0" quotePrefix="1" applyNumberFormat="1" applyFont="1" applyFill="1" applyBorder="1" applyAlignment="1">
      <alignment horizontal="center" vertical="center"/>
    </xf>
    <xf numFmtId="49" fontId="8" fillId="17" borderId="338" xfId="0" quotePrefix="1" applyNumberFormat="1" applyFont="1" applyFill="1" applyBorder="1" applyAlignment="1">
      <alignment horizontal="center" vertical="center"/>
    </xf>
    <xf numFmtId="171" fontId="17" fillId="13" borderId="92" xfId="0" applyNumberFormat="1" applyFont="1" applyFill="1" applyBorder="1" applyAlignment="1">
      <alignment horizontal="center" vertical="center" wrapText="1"/>
    </xf>
    <xf numFmtId="171" fontId="17" fillId="13" borderId="85" xfId="0" applyNumberFormat="1" applyFont="1" applyFill="1" applyBorder="1" applyAlignment="1">
      <alignment horizontal="center" vertical="center" wrapText="1"/>
    </xf>
    <xf numFmtId="171" fontId="17" fillId="13" borderId="93" xfId="0" applyNumberFormat="1" applyFont="1" applyFill="1" applyBorder="1" applyAlignment="1">
      <alignment horizontal="center" vertical="center" wrapText="1"/>
    </xf>
    <xf numFmtId="171" fontId="17" fillId="13" borderId="64" xfId="0" applyNumberFormat="1" applyFont="1" applyFill="1" applyBorder="1" applyAlignment="1">
      <alignment horizontal="center" vertical="center" wrapText="1"/>
    </xf>
    <xf numFmtId="171" fontId="17" fillId="13" borderId="110" xfId="0" applyNumberFormat="1" applyFont="1" applyFill="1" applyBorder="1" applyAlignment="1">
      <alignment horizontal="center" vertical="center" wrapText="1"/>
    </xf>
    <xf numFmtId="171" fontId="17" fillId="13" borderId="83" xfId="0" applyNumberFormat="1" applyFont="1" applyFill="1" applyBorder="1" applyAlignment="1">
      <alignment horizontal="center" vertical="center" wrapText="1"/>
    </xf>
    <xf numFmtId="39" fontId="17" fillId="13" borderId="63" xfId="4" quotePrefix="1" applyNumberFormat="1" applyFont="1" applyFill="1" applyBorder="1" applyAlignment="1" applyProtection="1">
      <alignment horizontal="center" vertical="center" wrapText="1"/>
    </xf>
    <xf numFmtId="39" fontId="17" fillId="13" borderId="150" xfId="4" quotePrefix="1" applyNumberFormat="1" applyFont="1" applyFill="1" applyBorder="1" applyAlignment="1" applyProtection="1">
      <alignment horizontal="center" vertical="center" wrapText="1"/>
    </xf>
    <xf numFmtId="39" fontId="17" fillId="13" borderId="26" xfId="4" quotePrefix="1" applyNumberFormat="1" applyFont="1" applyFill="1" applyBorder="1" applyAlignment="1" applyProtection="1">
      <alignment horizontal="center" vertical="center" wrapText="1"/>
    </xf>
    <xf numFmtId="39" fontId="17" fillId="13" borderId="4" xfId="4" quotePrefix="1" applyNumberFormat="1" applyFont="1" applyFill="1" applyBorder="1" applyAlignment="1" applyProtection="1">
      <alignment horizontal="center" vertical="center" wrapText="1"/>
    </xf>
    <xf numFmtId="39" fontId="17" fillId="13" borderId="153" xfId="4" applyNumberFormat="1" applyFont="1" applyFill="1" applyBorder="1" applyAlignment="1" applyProtection="1">
      <alignment horizontal="center" vertical="center" wrapText="1"/>
    </xf>
    <xf numFmtId="39" fontId="17" fillId="13" borderId="150" xfId="4" applyNumberFormat="1" applyFont="1" applyFill="1" applyBorder="1" applyAlignment="1" applyProtection="1">
      <alignment horizontal="center" vertical="center" wrapText="1"/>
    </xf>
    <xf numFmtId="39" fontId="17" fillId="13" borderId="6" xfId="4" applyNumberFormat="1" applyFont="1" applyFill="1" applyBorder="1" applyAlignment="1" applyProtection="1">
      <alignment horizontal="center" vertical="center" wrapText="1"/>
    </xf>
    <xf numFmtId="39" fontId="17" fillId="13" borderId="4" xfId="4" applyNumberFormat="1" applyFont="1" applyFill="1" applyBorder="1" applyAlignment="1" applyProtection="1">
      <alignment horizontal="center" vertical="center" wrapText="1"/>
    </xf>
    <xf numFmtId="0" fontId="17" fillId="12" borderId="111" xfId="0" quotePrefix="1" applyFont="1" applyFill="1" applyBorder="1" applyAlignment="1">
      <alignment horizontal="right" vertical="center"/>
    </xf>
    <xf numFmtId="0" fontId="17" fillId="12" borderId="112" xfId="0" applyFont="1" applyFill="1" applyBorder="1" applyAlignment="1">
      <alignment horizontal="right" vertical="center"/>
    </xf>
    <xf numFmtId="0" fontId="92" fillId="0" borderId="0" xfId="0" quotePrefix="1" applyFont="1" applyFill="1" applyBorder="1" applyAlignment="1">
      <alignment horizontal="center" vertical="center" wrapText="1"/>
    </xf>
    <xf numFmtId="0" fontId="17" fillId="12" borderId="63" xfId="0" applyFont="1" applyFill="1" applyBorder="1" applyAlignment="1">
      <alignment horizontal="center" vertical="center"/>
    </xf>
    <xf numFmtId="0" fontId="17" fillId="12" borderId="148" xfId="0" applyFont="1" applyFill="1" applyBorder="1" applyAlignment="1">
      <alignment horizontal="center" vertical="center"/>
    </xf>
    <xf numFmtId="0" fontId="17" fillId="12" borderId="150" xfId="0" applyFont="1" applyFill="1" applyBorder="1" applyAlignment="1">
      <alignment horizontal="center" vertical="center"/>
    </xf>
    <xf numFmtId="0" fontId="17" fillId="12" borderId="68" xfId="0" applyFont="1" applyFill="1" applyBorder="1" applyAlignment="1">
      <alignment horizontal="center" vertical="center"/>
    </xf>
    <xf numFmtId="0" fontId="17" fillId="12" borderId="149" xfId="0" applyFont="1" applyFill="1" applyBorder="1" applyAlignment="1">
      <alignment horizontal="center" vertical="center"/>
    </xf>
    <xf numFmtId="171" fontId="39" fillId="12" borderId="153" xfId="0" applyNumberFormat="1" applyFont="1" applyFill="1" applyBorder="1" applyAlignment="1">
      <alignment horizontal="center" vertical="center" wrapText="1"/>
    </xf>
    <xf numFmtId="171" fontId="39" fillId="12" borderId="150" xfId="0" applyNumberFormat="1" applyFont="1" applyFill="1" applyBorder="1" applyAlignment="1">
      <alignment horizontal="center" vertical="center" wrapText="1"/>
    </xf>
    <xf numFmtId="171" fontId="39" fillId="12" borderId="148" xfId="0" applyNumberFormat="1" applyFont="1" applyFill="1" applyBorder="1" applyAlignment="1">
      <alignment horizontal="center" vertical="center" wrapText="1"/>
    </xf>
    <xf numFmtId="171" fontId="39" fillId="12" borderId="149" xfId="0" applyNumberFormat="1" applyFont="1" applyFill="1" applyBorder="1" applyAlignment="1">
      <alignment horizontal="center" vertical="center" wrapText="1"/>
    </xf>
    <xf numFmtId="171" fontId="17" fillId="12" borderId="113" xfId="0" quotePrefix="1" applyNumberFormat="1" applyFont="1" applyFill="1" applyBorder="1" applyAlignment="1">
      <alignment horizontal="center" vertical="center" wrapText="1"/>
    </xf>
    <xf numFmtId="171" fontId="17" fillId="12" borderId="169" xfId="0" applyNumberFormat="1" applyFont="1" applyFill="1" applyBorder="1" applyAlignment="1">
      <alignment horizontal="center" vertical="center" wrapText="1"/>
    </xf>
    <xf numFmtId="0" fontId="17" fillId="12" borderId="0" xfId="0" quotePrefix="1" applyFont="1" applyFill="1" applyBorder="1" applyAlignment="1">
      <alignment horizontal="right" vertical="center"/>
    </xf>
    <xf numFmtId="0" fontId="17" fillId="12" borderId="31" xfId="0" applyFont="1" applyFill="1" applyBorder="1" applyAlignment="1">
      <alignment horizontal="right" vertical="center"/>
    </xf>
    <xf numFmtId="0" fontId="17" fillId="12" borderId="114" xfId="0" quotePrefix="1" applyFont="1" applyFill="1" applyBorder="1" applyAlignment="1">
      <alignment horizontal="right" vertical="center"/>
    </xf>
    <xf numFmtId="0" fontId="17" fillId="12" borderId="190" xfId="0" applyFont="1" applyFill="1" applyBorder="1" applyAlignment="1">
      <alignment horizontal="right" vertical="center"/>
    </xf>
    <xf numFmtId="0" fontId="17" fillId="0" borderId="111" xfId="0" quotePrefix="1" applyFont="1" applyFill="1" applyBorder="1" applyAlignment="1">
      <alignment horizontal="right" vertical="center"/>
    </xf>
    <xf numFmtId="0" fontId="17" fillId="0" borderId="112" xfId="0" applyFont="1" applyFill="1" applyBorder="1" applyAlignment="1">
      <alignment horizontal="right" vertical="center"/>
    </xf>
    <xf numFmtId="0" fontId="17" fillId="13" borderId="63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50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171" fontId="17" fillId="13" borderId="153" xfId="0" applyNumberFormat="1" applyFont="1" applyFill="1" applyBorder="1" applyAlignment="1">
      <alignment horizontal="center" vertical="center" wrapText="1"/>
    </xf>
    <xf numFmtId="171" fontId="17" fillId="13" borderId="150" xfId="0" applyNumberFormat="1" applyFont="1" applyFill="1" applyBorder="1" applyAlignment="1">
      <alignment horizontal="center" vertical="center" wrapText="1"/>
    </xf>
    <xf numFmtId="171" fontId="17" fillId="13" borderId="148" xfId="0" applyNumberFormat="1" applyFont="1" applyFill="1" applyBorder="1" applyAlignment="1">
      <alignment horizontal="center" vertical="center" wrapText="1"/>
    </xf>
    <xf numFmtId="171" fontId="17" fillId="13" borderId="149" xfId="0" applyNumberFormat="1" applyFont="1" applyFill="1" applyBorder="1" applyAlignment="1">
      <alignment horizontal="center" vertical="center" wrapText="1"/>
    </xf>
    <xf numFmtId="171" fontId="17" fillId="13" borderId="113" xfId="0" quotePrefix="1" applyNumberFormat="1" applyFont="1" applyFill="1" applyBorder="1" applyAlignment="1">
      <alignment horizontal="center" vertical="center" wrapText="1"/>
    </xf>
    <xf numFmtId="171" fontId="17" fillId="13" borderId="169" xfId="0" applyNumberFormat="1" applyFont="1" applyFill="1" applyBorder="1" applyAlignment="1">
      <alignment horizontal="center" vertical="center" wrapText="1"/>
    </xf>
    <xf numFmtId="0" fontId="17" fillId="13" borderId="0" xfId="0" quotePrefix="1" applyFont="1" applyFill="1" applyBorder="1" applyAlignment="1">
      <alignment horizontal="right" vertical="center"/>
    </xf>
    <xf numFmtId="0" fontId="17" fillId="13" borderId="31" xfId="0" applyFont="1" applyFill="1" applyBorder="1" applyAlignment="1">
      <alignment horizontal="right" vertical="center"/>
    </xf>
    <xf numFmtId="0" fontId="17" fillId="13" borderId="114" xfId="0" quotePrefix="1" applyFont="1" applyFill="1" applyBorder="1" applyAlignment="1">
      <alignment horizontal="right" vertical="center"/>
    </xf>
    <xf numFmtId="0" fontId="17" fillId="13" borderId="190" xfId="0" applyFont="1" applyFill="1" applyBorder="1" applyAlignment="1">
      <alignment horizontal="right" vertical="center"/>
    </xf>
    <xf numFmtId="39" fontId="17" fillId="12" borderId="63" xfId="4" quotePrefix="1" applyNumberFormat="1" applyFont="1" applyFill="1" applyBorder="1" applyAlignment="1" applyProtection="1">
      <alignment horizontal="center" vertical="center" wrapText="1"/>
    </xf>
    <xf numFmtId="39" fontId="17" fillId="12" borderId="150" xfId="4" applyNumberFormat="1" applyFont="1" applyFill="1" applyBorder="1" applyAlignment="1" applyProtection="1">
      <alignment horizontal="center" vertical="center" wrapText="1"/>
    </xf>
    <xf numFmtId="0" fontId="17" fillId="12" borderId="149" xfId="0" applyFont="1" applyFill="1" applyBorder="1" applyAlignment="1">
      <alignment horizontal="center" vertical="center" wrapText="1"/>
    </xf>
    <xf numFmtId="171" fontId="17" fillId="12" borderId="290" xfId="0" applyNumberFormat="1" applyFont="1" applyFill="1" applyBorder="1" applyAlignment="1">
      <alignment horizontal="center" vertical="top" wrapText="1"/>
    </xf>
    <xf numFmtId="171" fontId="17" fillId="12" borderId="112" xfId="0" applyNumberFormat="1" applyFont="1" applyFill="1" applyBorder="1" applyAlignment="1">
      <alignment horizontal="center" vertical="top" wrapText="1"/>
    </xf>
    <xf numFmtId="171" fontId="17" fillId="12" borderId="110" xfId="0" quotePrefix="1" applyNumberFormat="1" applyFont="1" applyFill="1" applyBorder="1" applyAlignment="1">
      <alignment horizontal="center" vertical="center" wrapText="1"/>
    </xf>
    <xf numFmtId="171" fontId="17" fillId="12" borderId="93" xfId="0" quotePrefix="1" applyNumberFormat="1" applyFont="1" applyFill="1" applyBorder="1" applyAlignment="1">
      <alignment horizontal="center" vertical="center" wrapText="1"/>
    </xf>
    <xf numFmtId="39" fontId="17" fillId="12" borderId="194" xfId="4" quotePrefix="1" applyNumberFormat="1" applyFont="1" applyFill="1" applyBorder="1" applyAlignment="1" applyProtection="1">
      <alignment horizontal="center" vertical="center" wrapText="1"/>
    </xf>
    <xf numFmtId="39" fontId="17" fillId="12" borderId="192" xfId="4" quotePrefix="1" applyNumberFormat="1" applyFont="1" applyFill="1" applyBorder="1" applyAlignment="1" applyProtection="1">
      <alignment horizontal="center" vertical="center" wrapText="1"/>
    </xf>
    <xf numFmtId="171" fontId="17" fillId="13" borderId="93" xfId="0" quotePrefix="1" applyNumberFormat="1" applyFont="1" applyFill="1" applyBorder="1" applyAlignment="1">
      <alignment horizontal="center" vertical="center" wrapText="1"/>
    </xf>
    <xf numFmtId="39" fontId="17" fillId="13" borderId="148" xfId="4" quotePrefix="1" applyNumberFormat="1" applyFont="1" applyFill="1" applyBorder="1" applyAlignment="1" applyProtection="1">
      <alignment horizontal="center" vertical="center" wrapText="1"/>
    </xf>
    <xf numFmtId="39" fontId="17" fillId="13" borderId="153" xfId="4" quotePrefix="1" applyNumberFormat="1" applyFont="1" applyFill="1" applyBorder="1" applyAlignment="1" applyProtection="1">
      <alignment horizontal="center" vertical="center" wrapText="1"/>
    </xf>
    <xf numFmtId="0" fontId="17" fillId="13" borderId="149" xfId="0" applyFont="1" applyFill="1" applyBorder="1" applyAlignment="1">
      <alignment horizontal="center" vertical="center" wrapText="1"/>
    </xf>
    <xf numFmtId="171" fontId="17" fillId="13" borderId="137" xfId="0" quotePrefix="1" applyNumberFormat="1" applyFont="1" applyFill="1" applyBorder="1" applyAlignment="1">
      <alignment horizontal="center" vertical="center" wrapText="1"/>
    </xf>
    <xf numFmtId="171" fontId="17" fillId="13" borderId="136" xfId="0" applyNumberFormat="1" applyFont="1" applyFill="1" applyBorder="1" applyAlignment="1">
      <alignment horizontal="center" vertical="center" wrapText="1"/>
    </xf>
    <xf numFmtId="0" fontId="91" fillId="0" borderId="389" xfId="0" applyFont="1" applyBorder="1" applyAlignment="1">
      <alignment horizontal="left" vertical="center"/>
    </xf>
    <xf numFmtId="0" fontId="91" fillId="0" borderId="393" xfId="0" applyFont="1" applyBorder="1" applyAlignment="1">
      <alignment horizontal="left" vertical="center"/>
    </xf>
    <xf numFmtId="0" fontId="91" fillId="0" borderId="400" xfId="0" applyFont="1" applyBorder="1" applyAlignment="1">
      <alignment horizontal="left" vertical="center"/>
    </xf>
    <xf numFmtId="0" fontId="17" fillId="12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7" fillId="6" borderId="390" xfId="0" applyFont="1" applyFill="1" applyBorder="1" applyAlignment="1">
      <alignment horizontal="center" vertical="center"/>
    </xf>
    <xf numFmtId="0" fontId="17" fillId="6" borderId="395" xfId="0" applyFont="1" applyFill="1" applyBorder="1" applyAlignment="1">
      <alignment horizontal="center" vertical="center"/>
    </xf>
    <xf numFmtId="0" fontId="17" fillId="6" borderId="394" xfId="0" applyFont="1" applyFill="1" applyBorder="1" applyAlignment="1">
      <alignment horizontal="center" vertical="center"/>
    </xf>
    <xf numFmtId="0" fontId="17" fillId="12" borderId="386" xfId="0" quotePrefix="1" applyFont="1" applyFill="1" applyBorder="1" applyAlignment="1">
      <alignment horizontal="center" vertical="center" wrapText="1"/>
    </xf>
    <xf numFmtId="0" fontId="17" fillId="12" borderId="387" xfId="0" quotePrefix="1" applyFont="1" applyFill="1" applyBorder="1" applyAlignment="1">
      <alignment horizontal="center" vertical="center" wrapText="1"/>
    </xf>
    <xf numFmtId="0" fontId="17" fillId="12" borderId="389" xfId="0" quotePrefix="1" applyFont="1" applyFill="1" applyBorder="1" applyAlignment="1">
      <alignment horizontal="center" vertical="center" wrapText="1"/>
    </xf>
    <xf numFmtId="0" fontId="17" fillId="12" borderId="390" xfId="0" quotePrefix="1" applyFont="1" applyFill="1" applyBorder="1" applyAlignment="1">
      <alignment horizontal="center" vertical="center" wrapText="1"/>
    </xf>
    <xf numFmtId="49" fontId="8" fillId="16" borderId="383" xfId="0" quotePrefix="1" applyNumberFormat="1" applyFont="1" applyFill="1" applyBorder="1" applyAlignment="1">
      <alignment horizontal="center" vertical="center"/>
    </xf>
    <xf numFmtId="49" fontId="8" fillId="16" borderId="384" xfId="0" quotePrefix="1" applyNumberFormat="1" applyFont="1" applyFill="1" applyBorder="1" applyAlignment="1">
      <alignment horizontal="center" vertical="center"/>
    </xf>
    <xf numFmtId="49" fontId="8" fillId="16" borderId="385" xfId="0" quotePrefix="1" applyNumberFormat="1" applyFont="1" applyFill="1" applyBorder="1" applyAlignment="1">
      <alignment horizontal="center" vertical="center"/>
    </xf>
    <xf numFmtId="0" fontId="17" fillId="12" borderId="388" xfId="0" quotePrefix="1" applyFont="1" applyFill="1" applyBorder="1" applyAlignment="1">
      <alignment horizontal="center" vertical="center" wrapText="1"/>
    </xf>
    <xf numFmtId="0" fontId="17" fillId="12" borderId="0" xfId="0" quotePrefix="1" applyFont="1" applyFill="1" applyAlignment="1">
      <alignment horizontal="center" vertical="center" wrapText="1"/>
    </xf>
    <xf numFmtId="0" fontId="39" fillId="12" borderId="388" xfId="0" quotePrefix="1" applyFont="1" applyFill="1" applyBorder="1" applyAlignment="1">
      <alignment horizontal="center" vertical="center" wrapText="1"/>
    </xf>
    <xf numFmtId="0" fontId="39" fillId="12" borderId="387" xfId="0" quotePrefix="1" applyFont="1" applyFill="1" applyBorder="1" applyAlignment="1">
      <alignment horizontal="center" vertical="center" wrapText="1"/>
    </xf>
    <xf numFmtId="0" fontId="39" fillId="12" borderId="0" xfId="0" quotePrefix="1" applyFont="1" applyFill="1" applyAlignment="1">
      <alignment horizontal="center" vertical="center" wrapText="1"/>
    </xf>
    <xf numFmtId="0" fontId="39" fillId="12" borderId="390" xfId="0" quotePrefix="1" applyFont="1" applyFill="1" applyBorder="1" applyAlignment="1">
      <alignment horizontal="center" vertical="center" wrapText="1"/>
    </xf>
    <xf numFmtId="0" fontId="17" fillId="12" borderId="381" xfId="0" quotePrefix="1" applyFont="1" applyFill="1" applyBorder="1" applyAlignment="1">
      <alignment horizontal="center"/>
    </xf>
    <xf numFmtId="0" fontId="17" fillId="12" borderId="378" xfId="0" applyFont="1" applyFill="1" applyBorder="1" applyAlignment="1">
      <alignment horizontal="center"/>
    </xf>
    <xf numFmtId="0" fontId="17" fillId="12" borderId="0" xfId="0" quotePrefix="1" applyFont="1" applyFill="1" applyAlignment="1">
      <alignment horizontal="center"/>
    </xf>
    <xf numFmtId="0" fontId="17" fillId="12" borderId="0" xfId="0" applyFont="1" applyFill="1" applyAlignment="1">
      <alignment horizontal="center"/>
    </xf>
    <xf numFmtId="0" fontId="17" fillId="12" borderId="2" xfId="0" applyFont="1" applyFill="1" applyBorder="1" applyAlignment="1">
      <alignment horizontal="center"/>
    </xf>
    <xf numFmtId="171" fontId="17" fillId="12" borderId="91" xfId="0" quotePrefix="1" applyNumberFormat="1" applyFont="1" applyFill="1" applyBorder="1" applyAlignment="1">
      <alignment horizontal="left" vertical="center" wrapText="1"/>
    </xf>
    <xf numFmtId="171" fontId="17" fillId="12" borderId="81" xfId="0" quotePrefix="1" applyNumberFormat="1" applyFont="1" applyFill="1" applyBorder="1" applyAlignment="1">
      <alignment horizontal="left" vertical="center" wrapText="1"/>
    </xf>
    <xf numFmtId="171" fontId="17" fillId="12" borderId="93" xfId="0" quotePrefix="1" applyNumberFormat="1" applyFont="1" applyFill="1" applyBorder="1" applyAlignment="1">
      <alignment horizontal="left" vertical="center" wrapText="1"/>
    </xf>
    <xf numFmtId="171" fontId="17" fillId="12" borderId="64" xfId="0" quotePrefix="1" applyNumberFormat="1" applyFont="1" applyFill="1" applyBorder="1" applyAlignment="1">
      <alignment horizontal="left" vertical="center" wrapText="1"/>
    </xf>
    <xf numFmtId="39" fontId="17" fillId="12" borderId="153" xfId="4" quotePrefix="1" applyNumberFormat="1" applyFont="1" applyFill="1" applyBorder="1" applyAlignment="1" applyProtection="1">
      <alignment horizontal="center" vertical="center" wrapText="1"/>
    </xf>
    <xf numFmtId="39" fontId="17" fillId="12" borderId="149" xfId="4" quotePrefix="1" applyNumberFormat="1" applyFont="1" applyFill="1" applyBorder="1" applyAlignment="1" applyProtection="1">
      <alignment horizontal="center" vertical="center" wrapText="1"/>
    </xf>
    <xf numFmtId="0" fontId="17" fillId="12" borderId="345" xfId="0" quotePrefix="1" applyFont="1" applyFill="1" applyBorder="1" applyAlignment="1">
      <alignment horizontal="center" vertical="center" wrapText="1"/>
    </xf>
    <xf numFmtId="0" fontId="17" fillId="12" borderId="346" xfId="0" quotePrefix="1" applyFont="1" applyFill="1" applyBorder="1" applyAlignment="1">
      <alignment horizontal="center" vertical="center" wrapText="1"/>
    </xf>
    <xf numFmtId="0" fontId="17" fillId="12" borderId="300" xfId="0" quotePrefix="1" applyFont="1" applyFill="1" applyBorder="1" applyAlignment="1">
      <alignment horizontal="center" vertical="center" wrapText="1"/>
    </xf>
    <xf numFmtId="0" fontId="17" fillId="12" borderId="26" xfId="0" applyFont="1" applyFill="1" applyBorder="1" applyAlignment="1">
      <alignment horizontal="center"/>
    </xf>
    <xf numFmtId="0" fontId="17" fillId="12" borderId="6" xfId="0" quotePrefix="1" applyFont="1" applyFill="1" applyBorder="1" applyAlignment="1">
      <alignment horizontal="center" vertical="center" wrapText="1"/>
    </xf>
    <xf numFmtId="0" fontId="17" fillId="13" borderId="26" xfId="0" applyFont="1" applyFill="1" applyBorder="1" applyAlignment="1">
      <alignment horizontal="center"/>
    </xf>
    <xf numFmtId="0" fontId="17" fillId="13" borderId="4" xfId="0" applyFont="1" applyFill="1" applyBorder="1" applyAlignment="1">
      <alignment horizontal="center"/>
    </xf>
    <xf numFmtId="0" fontId="17" fillId="12" borderId="159" xfId="0" quotePrefix="1" applyFont="1" applyFill="1" applyBorder="1" applyAlignment="1">
      <alignment horizontal="center" vertical="center" wrapText="1"/>
    </xf>
    <xf numFmtId="0" fontId="17" fillId="12" borderId="98" xfId="0" applyFont="1" applyFill="1" applyBorder="1" applyAlignment="1">
      <alignment horizontal="center" vertical="center" wrapText="1"/>
    </xf>
    <xf numFmtId="0" fontId="17" fillId="12" borderId="99" xfId="0" applyFont="1" applyFill="1" applyBorder="1" applyAlignment="1">
      <alignment horizontal="center" vertical="center" wrapText="1"/>
    </xf>
    <xf numFmtId="0" fontId="17" fillId="12" borderId="148" xfId="0" quotePrefix="1" applyFont="1" applyFill="1" applyBorder="1" applyAlignment="1">
      <alignment horizontal="center"/>
    </xf>
    <xf numFmtId="0" fontId="17" fillId="12" borderId="148" xfId="0" applyFont="1" applyFill="1" applyBorder="1" applyAlignment="1">
      <alignment horizontal="center"/>
    </xf>
    <xf numFmtId="0" fontId="17" fillId="12" borderId="150" xfId="0" applyFont="1" applyFill="1" applyBorder="1" applyAlignment="1">
      <alignment horizontal="center"/>
    </xf>
    <xf numFmtId="0" fontId="17" fillId="12" borderId="0" xfId="0" quotePrefix="1" applyFont="1" applyFill="1" applyBorder="1" applyAlignment="1">
      <alignment horizontal="center"/>
    </xf>
    <xf numFmtId="0" fontId="17" fillId="12" borderId="0" xfId="0" applyFont="1" applyFill="1" applyBorder="1" applyAlignment="1">
      <alignment horizontal="center"/>
    </xf>
    <xf numFmtId="0" fontId="91" fillId="0" borderId="79" xfId="0" applyFont="1" applyBorder="1" applyAlignment="1">
      <alignment horizontal="left" vertical="center"/>
    </xf>
    <xf numFmtId="0" fontId="91" fillId="0" borderId="179" xfId="0" applyFont="1" applyBorder="1" applyAlignment="1">
      <alignment horizontal="left" vertical="center"/>
    </xf>
    <xf numFmtId="0" fontId="91" fillId="0" borderId="187" xfId="0" quotePrefix="1" applyFont="1" applyFill="1" applyBorder="1" applyAlignment="1">
      <alignment horizontal="center" vertical="center" wrapText="1"/>
    </xf>
    <xf numFmtId="0" fontId="17" fillId="12" borderId="26" xfId="0" applyFont="1" applyFill="1" applyBorder="1" applyAlignment="1">
      <alignment horizontal="center" vertical="center"/>
    </xf>
    <xf numFmtId="0" fontId="17" fillId="12" borderId="29" xfId="0" applyFont="1" applyFill="1" applyBorder="1" applyAlignment="1">
      <alignment horizontal="center" vertical="center" wrapText="1"/>
    </xf>
    <xf numFmtId="0" fontId="17" fillId="12" borderId="15" xfId="0" applyFont="1" applyFill="1" applyBorder="1" applyAlignment="1">
      <alignment horizontal="center" vertical="center" wrapText="1"/>
    </xf>
    <xf numFmtId="0" fontId="91" fillId="0" borderId="115" xfId="0" applyFont="1" applyBorder="1" applyAlignment="1">
      <alignment horizontal="left" vertical="center"/>
    </xf>
    <xf numFmtId="0" fontId="91" fillId="0" borderId="116" xfId="0" applyFont="1" applyBorder="1" applyAlignment="1">
      <alignment horizontal="left" vertical="center"/>
    </xf>
    <xf numFmtId="0" fontId="91" fillId="0" borderId="4" xfId="0" quotePrefix="1" applyFont="1" applyFill="1" applyBorder="1" applyAlignment="1">
      <alignment horizontal="left" vertical="center"/>
    </xf>
    <xf numFmtId="0" fontId="17" fillId="13" borderId="159" xfId="0" quotePrefix="1" applyFont="1" applyFill="1" applyBorder="1" applyAlignment="1">
      <alignment horizontal="center" vertical="center" wrapText="1"/>
    </xf>
    <xf numFmtId="0" fontId="17" fillId="13" borderId="98" xfId="0" applyFont="1" applyFill="1" applyBorder="1" applyAlignment="1">
      <alignment horizontal="center" vertical="center" wrapText="1"/>
    </xf>
    <xf numFmtId="0" fontId="17" fillId="13" borderId="99" xfId="0" applyFont="1" applyFill="1" applyBorder="1" applyAlignment="1">
      <alignment horizontal="center" vertical="center" wrapText="1"/>
    </xf>
    <xf numFmtId="0" fontId="17" fillId="13" borderId="148" xfId="0" quotePrefix="1" applyFont="1" applyFill="1" applyBorder="1" applyAlignment="1">
      <alignment horizontal="center"/>
    </xf>
    <xf numFmtId="0" fontId="17" fillId="13" borderId="148" xfId="0" applyFont="1" applyFill="1" applyBorder="1" applyAlignment="1">
      <alignment horizontal="center"/>
    </xf>
    <xf numFmtId="0" fontId="17" fillId="13" borderId="150" xfId="0" applyFont="1" applyFill="1" applyBorder="1" applyAlignment="1">
      <alignment horizontal="center"/>
    </xf>
    <xf numFmtId="0" fontId="17" fillId="13" borderId="0" xfId="0" quotePrefix="1" applyFont="1" applyFill="1" applyBorder="1" applyAlignment="1">
      <alignment horizontal="center"/>
    </xf>
    <xf numFmtId="0" fontId="17" fillId="13" borderId="0" xfId="0" applyFont="1" applyFill="1" applyBorder="1" applyAlignment="1">
      <alignment horizontal="center"/>
    </xf>
    <xf numFmtId="0" fontId="17" fillId="13" borderId="29" xfId="0" applyFont="1" applyFill="1" applyBorder="1" applyAlignment="1">
      <alignment horizontal="center" vertical="center" wrapText="1"/>
    </xf>
    <xf numFmtId="0" fontId="17" fillId="13" borderId="15" xfId="0" applyFont="1" applyFill="1" applyBorder="1" applyAlignment="1">
      <alignment horizontal="center" vertical="center" wrapText="1"/>
    </xf>
    <xf numFmtId="0" fontId="17" fillId="13" borderId="107" xfId="0" quotePrefix="1" applyFont="1" applyFill="1" applyBorder="1" applyAlignment="1">
      <alignment horizontal="center" vertical="center"/>
    </xf>
    <xf numFmtId="0" fontId="17" fillId="13" borderId="95" xfId="0" quotePrefix="1" applyFont="1" applyFill="1" applyBorder="1" applyAlignment="1">
      <alignment horizontal="center" vertical="center"/>
    </xf>
    <xf numFmtId="0" fontId="17" fillId="13" borderId="96" xfId="0" quotePrefix="1" applyFont="1" applyFill="1" applyBorder="1" applyAlignment="1">
      <alignment horizontal="center" vertical="center"/>
    </xf>
    <xf numFmtId="0" fontId="91" fillId="0" borderId="297" xfId="0" quotePrefix="1" applyFont="1" applyFill="1" applyBorder="1" applyAlignment="1">
      <alignment horizontal="left" vertical="center"/>
    </xf>
    <xf numFmtId="0" fontId="91" fillId="0" borderId="297" xfId="0" applyFont="1" applyFill="1" applyBorder="1" applyAlignment="1">
      <alignment horizontal="left" vertical="center"/>
    </xf>
    <xf numFmtId="0" fontId="91" fillId="0" borderId="313" xfId="0" applyFont="1" applyFill="1" applyBorder="1" applyAlignment="1">
      <alignment horizontal="left" vertical="center"/>
    </xf>
    <xf numFmtId="0" fontId="91" fillId="0" borderId="314" xfId="0" applyFont="1" applyFill="1" applyBorder="1" applyAlignment="1">
      <alignment horizontal="left" vertical="center"/>
    </xf>
    <xf numFmtId="0" fontId="91" fillId="0" borderId="305" xfId="0" applyFont="1" applyBorder="1" applyAlignment="1">
      <alignment horizontal="left" vertical="center"/>
    </xf>
    <xf numFmtId="0" fontId="91" fillId="0" borderId="309" xfId="0" applyFont="1" applyBorder="1" applyAlignment="1">
      <alignment horizontal="left" vertical="center"/>
    </xf>
    <xf numFmtId="0" fontId="120" fillId="12" borderId="373" xfId="0" applyFont="1" applyFill="1" applyBorder="1" applyAlignment="1">
      <alignment horizontal="center" vertical="center" wrapText="1"/>
    </xf>
    <xf numFmtId="0" fontId="120" fillId="12" borderId="355" xfId="0" applyFont="1" applyFill="1" applyBorder="1" applyAlignment="1">
      <alignment horizontal="center" vertical="center" wrapText="1"/>
    </xf>
    <xf numFmtId="0" fontId="120" fillId="12" borderId="29" xfId="0" applyFont="1" applyFill="1" applyBorder="1" applyAlignment="1">
      <alignment horizontal="center" vertical="center" wrapText="1"/>
    </xf>
    <xf numFmtId="0" fontId="120" fillId="12" borderId="15" xfId="0" applyFont="1" applyFill="1" applyBorder="1" applyAlignment="1">
      <alignment horizontal="center" vertical="center" wrapText="1"/>
    </xf>
    <xf numFmtId="0" fontId="120" fillId="12" borderId="356" xfId="0" quotePrefix="1" applyFont="1" applyFill="1" applyBorder="1" applyAlignment="1">
      <alignment horizontal="center" vertical="center" wrapText="1"/>
    </xf>
    <xf numFmtId="0" fontId="120" fillId="12" borderId="355" xfId="0" quotePrefix="1" applyFont="1" applyFill="1" applyBorder="1" applyAlignment="1">
      <alignment horizontal="center" vertical="center" wrapText="1"/>
    </xf>
    <xf numFmtId="0" fontId="120" fillId="12" borderId="303" xfId="0" quotePrefix="1" applyFont="1" applyFill="1" applyBorder="1" applyAlignment="1">
      <alignment horizontal="center" vertical="top" wrapText="1"/>
    </xf>
    <xf numFmtId="0" fontId="120" fillId="12" borderId="374" xfId="0" quotePrefix="1" applyFont="1" applyFill="1" applyBorder="1" applyAlignment="1">
      <alignment horizontal="center" vertical="top" wrapText="1"/>
    </xf>
    <xf numFmtId="0" fontId="91" fillId="12" borderId="242" xfId="0" quotePrefix="1" applyFont="1" applyFill="1" applyBorder="1" applyAlignment="1">
      <alignment horizontal="center" vertical="center" wrapText="1"/>
    </xf>
    <xf numFmtId="0" fontId="91" fillId="12" borderId="240" xfId="0" quotePrefix="1" applyFont="1" applyFill="1" applyBorder="1" applyAlignment="1">
      <alignment horizontal="center" vertical="center" wrapText="1"/>
    </xf>
    <xf numFmtId="0" fontId="91" fillId="12" borderId="241" xfId="0" quotePrefix="1" applyFont="1" applyFill="1" applyBorder="1" applyAlignment="1">
      <alignment horizontal="center" vertical="center" wrapText="1"/>
    </xf>
    <xf numFmtId="0" fontId="91" fillId="12" borderId="243" xfId="0" quotePrefix="1" applyFont="1" applyFill="1" applyBorder="1" applyAlignment="1">
      <alignment horizontal="center" vertical="center" wrapText="1"/>
    </xf>
    <xf numFmtId="0" fontId="17" fillId="12" borderId="79" xfId="0" quotePrefix="1" applyFont="1" applyFill="1" applyBorder="1" applyAlignment="1">
      <alignment horizontal="center" vertical="center" wrapText="1"/>
    </xf>
    <xf numFmtId="0" fontId="17" fillId="12" borderId="182" xfId="0" quotePrefix="1" applyFont="1" applyFill="1" applyBorder="1" applyAlignment="1">
      <alignment horizontal="center" vertical="center" wrapText="1"/>
    </xf>
    <xf numFmtId="0" fontId="17" fillId="12" borderId="238" xfId="0" quotePrefix="1" applyFont="1" applyFill="1" applyBorder="1" applyAlignment="1">
      <alignment horizontal="center" vertical="center" wrapText="1"/>
    </xf>
    <xf numFmtId="0" fontId="17" fillId="12" borderId="240" xfId="0" applyFont="1" applyFill="1" applyBorder="1" applyAlignment="1">
      <alignment horizontal="center" vertical="center" wrapText="1"/>
    </xf>
    <xf numFmtId="0" fontId="17" fillId="12" borderId="241" xfId="0" applyFont="1" applyFill="1" applyBorder="1" applyAlignment="1">
      <alignment horizontal="center" vertical="center" wrapText="1"/>
    </xf>
    <xf numFmtId="0" fontId="17" fillId="12" borderId="194" xfId="0" quotePrefix="1" applyFont="1" applyFill="1" applyBorder="1" applyAlignment="1">
      <alignment horizontal="center"/>
    </xf>
    <xf numFmtId="0" fontId="17" fillId="12" borderId="194" xfId="0" applyFont="1" applyFill="1" applyBorder="1" applyAlignment="1">
      <alignment horizontal="center"/>
    </xf>
    <xf numFmtId="0" fontId="17" fillId="12" borderId="26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39" fontId="17" fillId="12" borderId="148" xfId="4" quotePrefix="1" applyNumberFormat="1" applyFont="1" applyFill="1" applyBorder="1" applyAlignment="1" applyProtection="1">
      <alignment horizontal="center" vertical="center" wrapText="1"/>
    </xf>
    <xf numFmtId="39" fontId="17" fillId="12" borderId="150" xfId="4" quotePrefix="1" applyNumberFormat="1" applyFont="1" applyFill="1" applyBorder="1" applyAlignment="1" applyProtection="1">
      <alignment horizontal="center" vertical="center" wrapText="1"/>
    </xf>
    <xf numFmtId="0" fontId="17" fillId="12" borderId="150" xfId="0" applyFont="1" applyFill="1" applyBorder="1" applyAlignment="1">
      <alignment horizontal="center" vertical="center" wrapText="1"/>
    </xf>
    <xf numFmtId="171" fontId="17" fillId="12" borderId="137" xfId="0" applyNumberFormat="1" applyFont="1" applyFill="1" applyBorder="1" applyAlignment="1">
      <alignment horizontal="center" vertical="center" wrapText="1"/>
    </xf>
    <xf numFmtId="171" fontId="17" fillId="12" borderId="136" xfId="0" applyNumberFormat="1" applyFont="1" applyFill="1" applyBorder="1" applyAlignment="1">
      <alignment horizontal="center" vertical="center" wrapText="1"/>
    </xf>
    <xf numFmtId="171" fontId="17" fillId="12" borderId="92" xfId="0" quotePrefix="1" applyNumberFormat="1" applyFont="1" applyFill="1" applyBorder="1" applyAlignment="1">
      <alignment horizontal="center" vertical="center" wrapText="1"/>
    </xf>
    <xf numFmtId="39" fontId="17" fillId="13" borderId="194" xfId="4" quotePrefix="1" applyNumberFormat="1" applyFont="1" applyFill="1" applyBorder="1" applyAlignment="1" applyProtection="1">
      <alignment horizontal="center" vertical="center" wrapText="1"/>
    </xf>
    <xf numFmtId="39" fontId="17" fillId="13" borderId="192" xfId="4" applyNumberFormat="1" applyFont="1" applyFill="1" applyBorder="1" applyAlignment="1" applyProtection="1">
      <alignment horizontal="center" vertical="center" wrapText="1"/>
    </xf>
    <xf numFmtId="39" fontId="17" fillId="13" borderId="193" xfId="4" quotePrefix="1" applyNumberFormat="1" applyFont="1" applyFill="1" applyBorder="1" applyAlignment="1" applyProtection="1">
      <alignment horizontal="center" vertical="center" wrapText="1"/>
    </xf>
    <xf numFmtId="39" fontId="17" fillId="13" borderId="192" xfId="4" quotePrefix="1" applyNumberFormat="1" applyFont="1" applyFill="1" applyBorder="1" applyAlignment="1" applyProtection="1">
      <alignment horizontal="center" vertical="center" wrapText="1"/>
    </xf>
    <xf numFmtId="0" fontId="17" fillId="13" borderId="192" xfId="0" applyFont="1" applyFill="1" applyBorder="1" applyAlignment="1">
      <alignment horizontal="center" vertical="center" wrapText="1"/>
    </xf>
    <xf numFmtId="171" fontId="17" fillId="13" borderId="125" xfId="0" quotePrefix="1" applyNumberFormat="1" applyFont="1" applyFill="1" applyBorder="1" applyAlignment="1">
      <alignment horizontal="center" vertical="center" wrapText="1"/>
    </xf>
    <xf numFmtId="171" fontId="17" fillId="13" borderId="87" xfId="0" applyNumberFormat="1" applyFont="1" applyFill="1" applyBorder="1" applyAlignment="1">
      <alignment horizontal="center" vertical="center" wrapText="1"/>
    </xf>
    <xf numFmtId="0" fontId="39" fillId="18" borderId="302" xfId="0" applyFont="1" applyFill="1" applyBorder="1" applyAlignment="1">
      <alignment horizontal="center" vertical="center" wrapText="1"/>
    </xf>
    <xf numFmtId="0" fontId="39" fillId="18" borderId="192" xfId="0" applyFont="1" applyFill="1" applyBorder="1" applyAlignment="1">
      <alignment horizontal="center" vertical="center" wrapText="1"/>
    </xf>
    <xf numFmtId="0" fontId="39" fillId="18" borderId="297" xfId="0" applyFont="1" applyFill="1" applyBorder="1" applyAlignment="1">
      <alignment horizontal="center" vertical="center" wrapText="1"/>
    </xf>
    <xf numFmtId="0" fontId="39" fillId="18" borderId="4" xfId="0" applyFont="1" applyFill="1" applyBorder="1" applyAlignment="1">
      <alignment horizontal="center" vertical="center" wrapText="1"/>
    </xf>
    <xf numFmtId="0" fontId="39" fillId="18" borderId="29" xfId="0" applyFont="1" applyFill="1" applyBorder="1" applyAlignment="1">
      <alignment horizontal="center" vertical="center" wrapText="1"/>
    </xf>
    <xf numFmtId="0" fontId="39" fillId="18" borderId="15" xfId="0" applyFont="1" applyFill="1" applyBorder="1" applyAlignment="1">
      <alignment horizontal="center" vertical="center" wrapText="1"/>
    </xf>
    <xf numFmtId="164" fontId="39" fillId="18" borderId="281" xfId="0" quotePrefix="1" applyNumberFormat="1" applyFont="1" applyFill="1" applyBorder="1" applyAlignment="1">
      <alignment horizontal="center" vertical="center" wrapText="1"/>
    </xf>
    <xf numFmtId="164" fontId="39" fillId="18" borderId="195" xfId="0" quotePrefix="1" applyNumberFormat="1" applyFont="1" applyFill="1" applyBorder="1" applyAlignment="1">
      <alignment horizontal="center" vertical="center" wrapText="1"/>
    </xf>
    <xf numFmtId="0" fontId="39" fillId="7" borderId="313" xfId="0" applyFont="1" applyFill="1" applyBorder="1" applyAlignment="1">
      <alignment horizontal="center" vertical="center"/>
    </xf>
    <xf numFmtId="0" fontId="39" fillId="7" borderId="314" xfId="0" applyFont="1" applyFill="1" applyBorder="1" applyAlignment="1">
      <alignment horizontal="center" vertical="center"/>
    </xf>
    <xf numFmtId="0" fontId="39" fillId="7" borderId="305" xfId="0" applyFont="1" applyFill="1" applyBorder="1" applyAlignment="1">
      <alignment horizontal="center" vertical="center"/>
    </xf>
    <xf numFmtId="0" fontId="39" fillId="7" borderId="309" xfId="0" applyFont="1" applyFill="1" applyBorder="1" applyAlignment="1">
      <alignment horizontal="center" vertical="center"/>
    </xf>
    <xf numFmtId="0" fontId="39" fillId="18" borderId="168" xfId="0" applyFont="1" applyFill="1" applyBorder="1" applyAlignment="1">
      <alignment horizontal="center" vertical="center" wrapText="1"/>
    </xf>
    <xf numFmtId="0" fontId="39" fillId="18" borderId="31" xfId="0" applyFont="1" applyFill="1" applyBorder="1" applyAlignment="1">
      <alignment horizontal="center" vertical="center" wrapText="1"/>
    </xf>
    <xf numFmtId="164" fontId="39" fillId="18" borderId="326" xfId="0" quotePrefix="1" applyNumberFormat="1" applyFont="1" applyFill="1" applyBorder="1" applyAlignment="1">
      <alignment horizontal="center" vertical="center" wrapText="1"/>
    </xf>
    <xf numFmtId="164" fontId="39" fillId="18" borderId="327" xfId="0" quotePrefix="1" applyNumberFormat="1" applyFont="1" applyFill="1" applyBorder="1" applyAlignment="1">
      <alignment horizontal="center" vertical="center" wrapText="1"/>
    </xf>
    <xf numFmtId="0" fontId="39" fillId="18" borderId="281" xfId="0" quotePrefix="1" applyFont="1" applyFill="1" applyBorder="1" applyAlignment="1">
      <alignment horizontal="center" vertical="center" wrapText="1"/>
    </xf>
    <xf numFmtId="0" fontId="39" fillId="18" borderId="195" xfId="0" quotePrefix="1" applyFont="1" applyFill="1" applyBorder="1" applyAlignment="1">
      <alignment horizontal="center" vertical="center" wrapText="1"/>
    </xf>
    <xf numFmtId="164" fontId="39" fillId="18" borderId="303" xfId="0" quotePrefix="1" applyNumberFormat="1" applyFont="1" applyFill="1" applyBorder="1" applyAlignment="1">
      <alignment horizontal="center" vertical="center" wrapText="1"/>
    </xf>
    <xf numFmtId="0" fontId="39" fillId="18" borderId="290" xfId="2" quotePrefix="1" applyFont="1" applyFill="1" applyBorder="1" applyAlignment="1">
      <alignment horizontal="center" vertical="center"/>
    </xf>
    <xf numFmtId="0" fontId="39" fillId="18" borderId="291" xfId="2" applyFont="1" applyFill="1" applyBorder="1" applyAlignment="1">
      <alignment horizontal="center" vertical="center"/>
    </xf>
    <xf numFmtId="0" fontId="39" fillId="18" borderId="292" xfId="2" applyFont="1" applyFill="1" applyBorder="1" applyAlignment="1">
      <alignment horizontal="center" vertical="center"/>
    </xf>
    <xf numFmtId="0" fontId="39" fillId="18" borderId="63" xfId="0" applyFont="1" applyFill="1" applyBorder="1" applyAlignment="1">
      <alignment horizontal="center" vertical="center" wrapText="1"/>
    </xf>
    <xf numFmtId="0" fontId="39" fillId="18" borderId="150" xfId="0" applyFont="1" applyFill="1" applyBorder="1" applyAlignment="1">
      <alignment horizontal="center" vertical="center" wrapText="1"/>
    </xf>
    <xf numFmtId="0" fontId="39" fillId="18" borderId="26" xfId="0" applyFont="1" applyFill="1" applyBorder="1" applyAlignment="1">
      <alignment horizontal="center" vertical="center" wrapText="1"/>
    </xf>
    <xf numFmtId="0" fontId="39" fillId="18" borderId="153" xfId="0" quotePrefix="1" applyFont="1" applyFill="1" applyBorder="1" applyAlignment="1">
      <alignment horizontal="center" vertical="center" wrapText="1"/>
    </xf>
    <xf numFmtId="0" fontId="39" fillId="18" borderId="150" xfId="0" quotePrefix="1" applyFont="1" applyFill="1" applyBorder="1" applyAlignment="1">
      <alignment horizontal="center" vertical="center" wrapText="1"/>
    </xf>
    <xf numFmtId="0" fontId="39" fillId="18" borderId="6" xfId="0" quotePrefix="1" applyFont="1" applyFill="1" applyBorder="1" applyAlignment="1">
      <alignment horizontal="center" vertical="center" wrapText="1"/>
    </xf>
    <xf numFmtId="0" fontId="39" fillId="18" borderId="4" xfId="0" quotePrefix="1" applyFont="1" applyFill="1" applyBorder="1" applyAlignment="1">
      <alignment horizontal="center" vertical="center" wrapText="1"/>
    </xf>
    <xf numFmtId="0" fontId="39" fillId="18" borderId="149" xfId="0" quotePrefix="1" applyFont="1" applyFill="1" applyBorder="1" applyAlignment="1">
      <alignment horizontal="center" vertical="center" wrapText="1"/>
    </xf>
    <xf numFmtId="0" fontId="39" fillId="18" borderId="2" xfId="0" quotePrefix="1" applyFont="1" applyFill="1" applyBorder="1" applyAlignment="1">
      <alignment horizontal="center" vertical="center" wrapText="1"/>
    </xf>
    <xf numFmtId="0" fontId="41" fillId="18" borderId="26" xfId="0" applyFont="1" applyFill="1" applyBorder="1" applyAlignment="1">
      <alignment horizontal="center" vertical="center" wrapText="1"/>
    </xf>
    <xf numFmtId="0" fontId="41" fillId="18" borderId="4" xfId="0" applyFont="1" applyFill="1" applyBorder="1" applyAlignment="1">
      <alignment horizontal="center" vertical="center" wrapText="1"/>
    </xf>
    <xf numFmtId="0" fontId="41" fillId="18" borderId="29" xfId="0" quotePrefix="1" applyFont="1" applyFill="1" applyBorder="1" applyAlignment="1">
      <alignment horizontal="center" vertical="center" wrapText="1"/>
    </xf>
    <xf numFmtId="0" fontId="41" fillId="18" borderId="15" xfId="0" applyFont="1" applyFill="1" applyBorder="1" applyAlignment="1">
      <alignment horizontal="center" vertical="center" wrapText="1"/>
    </xf>
    <xf numFmtId="0" fontId="41" fillId="0" borderId="26" xfId="0" quotePrefix="1" applyFont="1" applyBorder="1" applyAlignment="1">
      <alignment horizontal="right" vertical="center" indent="2"/>
    </xf>
    <xf numFmtId="0" fontId="41" fillId="0" borderId="4" xfId="0" applyFont="1" applyBorder="1" applyAlignment="1">
      <alignment horizontal="right" vertical="center" indent="2"/>
    </xf>
    <xf numFmtId="0" fontId="41" fillId="0" borderId="79" xfId="0" quotePrefix="1" applyFont="1" applyFill="1" applyBorder="1" applyAlignment="1">
      <alignment horizontal="right" vertical="center" wrapText="1" indent="2"/>
    </xf>
    <xf numFmtId="0" fontId="41" fillId="0" borderId="179" xfId="0" quotePrefix="1" applyFont="1" applyFill="1" applyBorder="1" applyAlignment="1">
      <alignment horizontal="right" vertical="center" wrapText="1" indent="2"/>
    </xf>
    <xf numFmtId="0" fontId="41" fillId="0" borderId="0" xfId="0" applyFont="1" applyFill="1" applyBorder="1" applyAlignment="1">
      <alignment horizontal="left" vertical="center"/>
    </xf>
    <xf numFmtId="0" fontId="39" fillId="18" borderId="101" xfId="0" applyFont="1" applyFill="1" applyBorder="1" applyAlignment="1">
      <alignment horizontal="center" vertical="center"/>
    </xf>
    <xf numFmtId="0" fontId="39" fillId="18" borderId="25" xfId="0" applyFont="1" applyFill="1" applyBorder="1" applyAlignment="1">
      <alignment horizontal="center" vertical="center"/>
    </xf>
    <xf numFmtId="0" fontId="39" fillId="18" borderId="102" xfId="0" applyFont="1" applyFill="1" applyBorder="1" applyAlignment="1">
      <alignment horizontal="center" vertical="center"/>
    </xf>
    <xf numFmtId="49" fontId="115" fillId="20" borderId="101" xfId="0" quotePrefix="1" applyNumberFormat="1" applyFont="1" applyFill="1" applyBorder="1" applyAlignment="1">
      <alignment horizontal="center" vertical="center" wrapText="1"/>
    </xf>
    <xf numFmtId="49" fontId="115" fillId="20" borderId="25" xfId="0" quotePrefix="1" applyNumberFormat="1" applyFont="1" applyFill="1" applyBorder="1" applyAlignment="1">
      <alignment horizontal="center" vertical="center" wrapText="1"/>
    </xf>
    <xf numFmtId="49" fontId="115" fillId="20" borderId="102" xfId="0" quotePrefix="1" applyNumberFormat="1" applyFont="1" applyFill="1" applyBorder="1" applyAlignment="1">
      <alignment horizontal="center" vertical="center" wrapText="1"/>
    </xf>
    <xf numFmtId="0" fontId="39" fillId="18" borderId="101" xfId="0" quotePrefix="1" applyFont="1" applyFill="1" applyBorder="1" applyAlignment="1">
      <alignment horizontal="center" vertical="center" wrapText="1"/>
    </xf>
    <xf numFmtId="0" fontId="39" fillId="18" borderId="25" xfId="0" quotePrefix="1" applyFont="1" applyFill="1" applyBorder="1" applyAlignment="1">
      <alignment horizontal="center" vertical="center"/>
    </xf>
    <xf numFmtId="0" fontId="39" fillId="18" borderId="102" xfId="0" quotePrefix="1" applyFont="1" applyFill="1" applyBorder="1" applyAlignment="1">
      <alignment horizontal="center" vertical="center"/>
    </xf>
    <xf numFmtId="0" fontId="39" fillId="18" borderId="148" xfId="0" quotePrefix="1" applyFont="1" applyFill="1" applyBorder="1" applyAlignment="1">
      <alignment horizontal="center" vertical="center" wrapText="1"/>
    </xf>
    <xf numFmtId="0" fontId="39" fillId="18" borderId="0" xfId="0" quotePrefix="1" applyFont="1" applyFill="1" applyBorder="1" applyAlignment="1">
      <alignment horizontal="center" vertical="center" wrapText="1"/>
    </xf>
    <xf numFmtId="0" fontId="39" fillId="18" borderId="29" xfId="0" applyFont="1" applyFill="1" applyBorder="1" applyAlignment="1">
      <alignment horizontal="center"/>
    </xf>
    <xf numFmtId="0" fontId="39" fillId="18" borderId="15" xfId="0" applyFont="1" applyFill="1" applyBorder="1" applyAlignment="1">
      <alignment horizontal="center"/>
    </xf>
    <xf numFmtId="0" fontId="41" fillId="0" borderId="115" xfId="0" applyFont="1" applyFill="1" applyBorder="1" applyAlignment="1">
      <alignment horizontal="left" vertical="top" wrapText="1"/>
    </xf>
    <xf numFmtId="0" fontId="41" fillId="0" borderId="116" xfId="0" applyFont="1" applyFill="1" applyBorder="1" applyAlignment="1">
      <alignment horizontal="left" vertical="top" wrapText="1"/>
    </xf>
    <xf numFmtId="0" fontId="41" fillId="0" borderId="26" xfId="0" applyFont="1" applyBorder="1" applyAlignment="1">
      <alignment horizontal="left" vertical="top" wrapText="1"/>
    </xf>
    <xf numFmtId="0" fontId="41" fillId="0" borderId="4" xfId="0" applyFont="1" applyBorder="1" applyAlignment="1">
      <alignment horizontal="left" vertical="top" wrapText="1"/>
    </xf>
    <xf numFmtId="0" fontId="41" fillId="0" borderId="79" xfId="0" applyFont="1" applyBorder="1" applyAlignment="1">
      <alignment horizontal="left" vertical="top" wrapText="1"/>
    </xf>
    <xf numFmtId="0" fontId="41" fillId="0" borderId="179" xfId="0" applyFont="1" applyBorder="1" applyAlignment="1">
      <alignment horizontal="left" vertical="top" wrapText="1"/>
    </xf>
    <xf numFmtId="0" fontId="39" fillId="18" borderId="106" xfId="0" quotePrefix="1" applyFont="1" applyFill="1" applyBorder="1" applyAlignment="1">
      <alignment horizontal="center" vertical="center" wrapText="1"/>
    </xf>
    <xf numFmtId="0" fontId="39" fillId="18" borderId="94" xfId="0" quotePrefix="1" applyFont="1" applyFill="1" applyBorder="1" applyAlignment="1">
      <alignment horizontal="center" vertical="center" wrapText="1"/>
    </xf>
    <xf numFmtId="0" fontId="41" fillId="0" borderId="79" xfId="0" quotePrefix="1" applyFont="1" applyFill="1" applyBorder="1" applyAlignment="1">
      <alignment horizontal="center" vertical="center" wrapText="1"/>
    </xf>
    <xf numFmtId="0" fontId="41" fillId="0" borderId="28" xfId="0" quotePrefix="1" applyFont="1" applyFill="1" applyBorder="1" applyAlignment="1">
      <alignment horizontal="center" vertical="center" wrapText="1"/>
    </xf>
    <xf numFmtId="0" fontId="41" fillId="0" borderId="26" xfId="0" quotePrefix="1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9" fillId="18" borderId="101" xfId="0" applyFont="1" applyFill="1" applyBorder="1" applyAlignment="1">
      <alignment horizontal="center" vertical="center" wrapText="1"/>
    </xf>
    <xf numFmtId="0" fontId="39" fillId="18" borderId="25" xfId="0" applyFont="1" applyFill="1" applyBorder="1" applyAlignment="1">
      <alignment horizontal="center" vertical="center" wrapText="1"/>
    </xf>
    <xf numFmtId="0" fontId="39" fillId="18" borderId="102" xfId="0" applyFont="1" applyFill="1" applyBorder="1" applyAlignment="1">
      <alignment horizontal="center" vertical="center" wrapText="1"/>
    </xf>
    <xf numFmtId="0" fontId="41" fillId="0" borderId="115" xfId="0" applyFont="1" applyFill="1" applyBorder="1" applyAlignment="1">
      <alignment horizontal="left" vertical="center"/>
    </xf>
    <xf numFmtId="0" fontId="41" fillId="0" borderId="116" xfId="0" applyFont="1" applyFill="1" applyBorder="1" applyAlignment="1">
      <alignment horizontal="left" vertical="center"/>
    </xf>
    <xf numFmtId="0" fontId="41" fillId="0" borderId="26" xfId="0" applyFont="1" applyFill="1" applyBorder="1" applyAlignment="1">
      <alignment horizontal="left" vertical="center"/>
    </xf>
    <xf numFmtId="0" fontId="41" fillId="0" borderId="4" xfId="0" applyFont="1" applyFill="1" applyBorder="1" applyAlignment="1">
      <alignment horizontal="left" vertical="center"/>
    </xf>
    <xf numFmtId="0" fontId="41" fillId="0" borderId="79" xfId="0" applyFont="1" applyFill="1" applyBorder="1" applyAlignment="1">
      <alignment horizontal="left" vertical="center"/>
    </xf>
    <xf numFmtId="0" fontId="41" fillId="0" borderId="28" xfId="0" applyFont="1" applyFill="1" applyBorder="1" applyAlignment="1">
      <alignment horizontal="left" vertical="center"/>
    </xf>
    <xf numFmtId="0" fontId="41" fillId="18" borderId="94" xfId="0" applyFont="1" applyFill="1" applyBorder="1" applyAlignment="1">
      <alignment horizontal="center" vertical="center" wrapText="1"/>
    </xf>
    <xf numFmtId="0" fontId="41" fillId="18" borderId="6" xfId="0" applyFont="1" applyFill="1" applyBorder="1" applyAlignment="1">
      <alignment horizontal="center" vertical="center" wrapText="1"/>
    </xf>
    <xf numFmtId="0" fontId="41" fillId="18" borderId="2" xfId="0" applyFont="1" applyFill="1" applyBorder="1" applyAlignment="1">
      <alignment horizontal="center" vertical="center" wrapText="1"/>
    </xf>
    <xf numFmtId="0" fontId="39" fillId="18" borderId="192" xfId="0" quotePrefix="1" applyFont="1" applyFill="1" applyBorder="1" applyAlignment="1">
      <alignment horizontal="center" vertical="center" wrapText="1"/>
    </xf>
    <xf numFmtId="0" fontId="39" fillId="18" borderId="303" xfId="0" quotePrefix="1" applyFont="1" applyFill="1" applyBorder="1" applyAlignment="1">
      <alignment horizontal="center" vertical="center" wrapText="1"/>
    </xf>
    <xf numFmtId="0" fontId="41" fillId="18" borderId="195" xfId="0" applyFont="1" applyFill="1" applyBorder="1" applyAlignment="1">
      <alignment horizontal="center" vertical="center" wrapText="1"/>
    </xf>
    <xf numFmtId="0" fontId="41" fillId="18" borderId="0" xfId="0" applyFont="1" applyFill="1" applyBorder="1" applyAlignment="1">
      <alignment horizontal="center" vertical="center" wrapText="1"/>
    </xf>
    <xf numFmtId="0" fontId="41" fillId="18" borderId="192" xfId="0" applyFont="1" applyFill="1" applyBorder="1" applyAlignment="1">
      <alignment horizontal="center" vertical="center" wrapText="1"/>
    </xf>
    <xf numFmtId="0" fontId="41" fillId="0" borderId="294" xfId="0" applyFont="1" applyBorder="1" applyAlignment="1">
      <alignment horizontal="center" vertical="center"/>
    </xf>
    <xf numFmtId="0" fontId="41" fillId="0" borderId="297" xfId="0" applyFont="1" applyBorder="1" applyAlignment="1">
      <alignment horizontal="center" vertical="center"/>
    </xf>
    <xf numFmtId="0" fontId="41" fillId="0" borderId="305" xfId="0" applyFont="1" applyBorder="1" applyAlignment="1">
      <alignment horizontal="center" vertical="center"/>
    </xf>
    <xf numFmtId="0" fontId="39" fillId="0" borderId="122" xfId="0" applyFont="1" applyFill="1" applyBorder="1" applyAlignment="1">
      <alignment horizontal="center" vertical="center" wrapText="1"/>
    </xf>
    <xf numFmtId="0" fontId="39" fillId="0" borderId="119" xfId="0" applyFont="1" applyFill="1" applyBorder="1" applyAlignment="1">
      <alignment horizontal="center" vertical="center" wrapText="1"/>
    </xf>
    <xf numFmtId="0" fontId="41" fillId="0" borderId="294" xfId="0" applyFont="1" applyFill="1" applyBorder="1" applyAlignment="1">
      <alignment horizontal="left" vertical="center"/>
    </xf>
    <xf numFmtId="0" fontId="41" fillId="0" borderId="308" xfId="0" applyFont="1" applyFill="1" applyBorder="1" applyAlignment="1">
      <alignment horizontal="left" vertical="center"/>
    </xf>
    <xf numFmtId="0" fontId="41" fillId="0" borderId="305" xfId="0" quotePrefix="1" applyFont="1" applyFill="1" applyBorder="1" applyAlignment="1">
      <alignment horizontal="left" vertical="center"/>
    </xf>
    <xf numFmtId="0" fontId="41" fillId="0" borderId="309" xfId="0" applyFont="1" applyFill="1" applyBorder="1" applyAlignment="1">
      <alignment horizontal="left" vertical="center"/>
    </xf>
    <xf numFmtId="0" fontId="41" fillId="0" borderId="305" xfId="0" applyFont="1" applyFill="1" applyBorder="1" applyAlignment="1">
      <alignment horizontal="left" vertical="center"/>
    </xf>
    <xf numFmtId="0" fontId="41" fillId="0" borderId="297" xfId="0" applyFont="1" applyFill="1" applyBorder="1" applyAlignment="1">
      <alignment horizontal="left" vertical="center"/>
    </xf>
    <xf numFmtId="0" fontId="39" fillId="0" borderId="101" xfId="2" applyFont="1" applyBorder="1" applyAlignment="1">
      <alignment horizontal="center" vertical="center"/>
    </xf>
    <xf numFmtId="0" fontId="39" fillId="0" borderId="25" xfId="2" applyFont="1" applyBorder="1" applyAlignment="1">
      <alignment horizontal="center" vertical="center"/>
    </xf>
    <xf numFmtId="0" fontId="39" fillId="0" borderId="102" xfId="2" applyFont="1" applyBorder="1" applyAlignment="1">
      <alignment horizontal="center" vertical="center"/>
    </xf>
    <xf numFmtId="0" fontId="39" fillId="0" borderId="101" xfId="2" quotePrefix="1" applyFont="1" applyBorder="1" applyAlignment="1">
      <alignment horizontal="center" vertical="center"/>
    </xf>
    <xf numFmtId="0" fontId="39" fillId="19" borderId="63" xfId="0" quotePrefix="1" applyFont="1" applyFill="1" applyBorder="1" applyAlignment="1">
      <alignment horizontal="center" vertical="center" wrapText="1"/>
    </xf>
    <xf numFmtId="0" fontId="39" fillId="19" borderId="94" xfId="0" quotePrefix="1" applyFont="1" applyFill="1" applyBorder="1" applyAlignment="1">
      <alignment horizontal="center" vertical="center" wrapText="1"/>
    </xf>
    <xf numFmtId="0" fontId="39" fillId="19" borderId="26" xfId="0" quotePrefix="1" applyFont="1" applyFill="1" applyBorder="1" applyAlignment="1">
      <alignment horizontal="center" vertical="center" wrapText="1"/>
    </xf>
    <xf numFmtId="0" fontId="39" fillId="19" borderId="2" xfId="0" quotePrefix="1" applyFont="1" applyFill="1" applyBorder="1" applyAlignment="1">
      <alignment horizontal="center" vertical="center" wrapText="1"/>
    </xf>
    <xf numFmtId="0" fontId="41" fillId="0" borderId="115" xfId="0" applyFont="1" applyFill="1" applyBorder="1" applyAlignment="1">
      <alignment horizontal="left" vertical="center" wrapText="1"/>
    </xf>
    <xf numFmtId="0" fontId="41" fillId="0" borderId="116" xfId="0" applyFont="1" applyFill="1" applyBorder="1" applyAlignment="1">
      <alignment horizontal="left" vertical="center" wrapText="1"/>
    </xf>
    <xf numFmtId="0" fontId="41" fillId="0" borderId="26" xfId="0" applyFont="1" applyBorder="1" applyAlignment="1">
      <alignment horizontal="left" vertical="center" wrapText="1"/>
    </xf>
    <xf numFmtId="0" fontId="41" fillId="0" borderId="4" xfId="0" applyFont="1" applyBorder="1" applyAlignment="1">
      <alignment horizontal="left" vertical="center" wrapText="1"/>
    </xf>
    <xf numFmtId="0" fontId="41" fillId="0" borderId="79" xfId="0" applyFont="1" applyBorder="1" applyAlignment="1">
      <alignment horizontal="left" vertical="center" wrapText="1"/>
    </xf>
    <xf numFmtId="0" fontId="41" fillId="0" borderId="164" xfId="0" applyFont="1" applyBorder="1" applyAlignment="1">
      <alignment horizontal="left" vertical="center" wrapText="1"/>
    </xf>
    <xf numFmtId="0" fontId="39" fillId="18" borderId="80" xfId="0" applyFont="1" applyFill="1" applyBorder="1" applyAlignment="1">
      <alignment horizontal="center" vertical="center" wrapText="1"/>
    </xf>
    <xf numFmtId="0" fontId="39" fillId="19" borderId="29" xfId="0" applyFont="1" applyFill="1" applyBorder="1" applyAlignment="1">
      <alignment horizontal="center"/>
    </xf>
    <xf numFmtId="0" fontId="39" fillId="19" borderId="15" xfId="0" applyFont="1" applyFill="1" applyBorder="1" applyAlignment="1">
      <alignment horizontal="center"/>
    </xf>
    <xf numFmtId="0" fontId="39" fillId="18" borderId="80" xfId="0" quotePrefix="1" applyFont="1" applyFill="1" applyBorder="1" applyAlignment="1">
      <alignment horizontal="center" vertical="center" wrapText="1"/>
    </xf>
    <xf numFmtId="0" fontId="39" fillId="19" borderId="62" xfId="0" quotePrefix="1" applyFont="1" applyFill="1" applyBorder="1" applyAlignment="1">
      <alignment horizontal="center" vertical="center" wrapText="1"/>
    </xf>
    <xf numFmtId="0" fontId="41" fillId="19" borderId="94" xfId="0" applyFont="1" applyFill="1" applyBorder="1" applyAlignment="1">
      <alignment horizontal="center" vertical="center" wrapText="1"/>
    </xf>
    <xf numFmtId="0" fontId="41" fillId="19" borderId="0" xfId="0" applyFont="1" applyFill="1" applyBorder="1" applyAlignment="1">
      <alignment horizontal="center" vertical="center" wrapText="1"/>
    </xf>
    <xf numFmtId="0" fontId="41" fillId="19" borderId="2" xfId="0" applyFont="1" applyFill="1" applyBorder="1" applyAlignment="1">
      <alignment horizontal="center" vertical="center" wrapText="1"/>
    </xf>
    <xf numFmtId="0" fontId="39" fillId="18" borderId="63" xfId="0" quotePrefix="1" applyFont="1" applyFill="1" applyBorder="1" applyAlignment="1">
      <alignment horizontal="center" vertical="center" wrapText="1"/>
    </xf>
    <xf numFmtId="0" fontId="39" fillId="18" borderId="194" xfId="0" quotePrefix="1" applyFont="1" applyFill="1" applyBorder="1" applyAlignment="1">
      <alignment horizontal="center" vertical="center" wrapText="1"/>
    </xf>
    <xf numFmtId="0" fontId="39" fillId="18" borderId="79" xfId="0" quotePrefix="1" applyFont="1" applyFill="1" applyBorder="1" applyAlignment="1">
      <alignment horizontal="center" vertical="center" wrapText="1"/>
    </xf>
    <xf numFmtId="0" fontId="39" fillId="18" borderId="183" xfId="0" quotePrefix="1" applyFont="1" applyFill="1" applyBorder="1" applyAlignment="1">
      <alignment horizontal="center" vertical="center" wrapText="1"/>
    </xf>
    <xf numFmtId="0" fontId="39" fillId="18" borderId="182" xfId="0" quotePrefix="1" applyFont="1" applyFill="1" applyBorder="1" applyAlignment="1">
      <alignment horizontal="center" vertical="center" wrapText="1"/>
    </xf>
    <xf numFmtId="0" fontId="39" fillId="19" borderId="63" xfId="0" quotePrefix="1" applyFont="1" applyFill="1" applyBorder="1" applyAlignment="1">
      <alignment horizontal="center" vertical="center"/>
    </xf>
    <xf numFmtId="0" fontId="39" fillId="19" borderId="194" xfId="0" quotePrefix="1" applyFont="1" applyFill="1" applyBorder="1" applyAlignment="1">
      <alignment horizontal="center" vertical="center"/>
    </xf>
    <xf numFmtId="0" fontId="39" fillId="19" borderId="195" xfId="0" quotePrefix="1" applyFont="1" applyFill="1" applyBorder="1" applyAlignment="1">
      <alignment horizontal="center" vertical="center"/>
    </xf>
    <xf numFmtId="0" fontId="39" fillId="19" borderId="79" xfId="0" quotePrefix="1" applyFont="1" applyFill="1" applyBorder="1" applyAlignment="1">
      <alignment horizontal="center" vertical="center"/>
    </xf>
    <xf numFmtId="0" fontId="39" fillId="19" borderId="183" xfId="0" quotePrefix="1" applyFont="1" applyFill="1" applyBorder="1" applyAlignment="1">
      <alignment horizontal="center" vertical="center"/>
    </xf>
    <xf numFmtId="0" fontId="39" fillId="19" borderId="182" xfId="0" quotePrefix="1" applyFont="1" applyFill="1" applyBorder="1" applyAlignment="1">
      <alignment horizontal="center" vertical="center"/>
    </xf>
    <xf numFmtId="0" fontId="39" fillId="18" borderId="290" xfId="0" applyFont="1" applyFill="1" applyBorder="1" applyAlignment="1">
      <alignment horizontal="center" vertical="center" wrapText="1"/>
    </xf>
    <xf numFmtId="0" fontId="39" fillId="18" borderId="291" xfId="0" applyFont="1" applyFill="1" applyBorder="1" applyAlignment="1">
      <alignment horizontal="center" vertical="center" wrapText="1"/>
    </xf>
    <xf numFmtId="0" fontId="39" fillId="18" borderId="292" xfId="0" applyFont="1" applyFill="1" applyBorder="1" applyAlignment="1">
      <alignment horizontal="center" vertical="center" wrapText="1"/>
    </xf>
    <xf numFmtId="0" fontId="41" fillId="0" borderId="294" xfId="0" applyFont="1" applyBorder="1" applyAlignment="1">
      <alignment horizontal="left" vertical="center"/>
    </xf>
    <xf numFmtId="0" fontId="41" fillId="0" borderId="305" xfId="0" applyFont="1" applyBorder="1" applyAlignment="1">
      <alignment horizontal="left" vertical="center"/>
    </xf>
    <xf numFmtId="49" fontId="38" fillId="3" borderId="101" xfId="0" quotePrefix="1" applyNumberFormat="1" applyFont="1" applyFill="1" applyBorder="1" applyAlignment="1">
      <alignment horizontal="center" vertical="center" wrapText="1"/>
    </xf>
    <xf numFmtId="49" fontId="38" fillId="3" borderId="25" xfId="0" quotePrefix="1" applyNumberFormat="1" applyFont="1" applyFill="1" applyBorder="1" applyAlignment="1">
      <alignment horizontal="center" vertical="center" wrapText="1"/>
    </xf>
    <xf numFmtId="49" fontId="38" fillId="3" borderId="102" xfId="0" quotePrefix="1" applyNumberFormat="1" applyFont="1" applyFill="1" applyBorder="1" applyAlignment="1">
      <alignment horizontal="center" vertical="center" wrapText="1"/>
    </xf>
    <xf numFmtId="0" fontId="39" fillId="15" borderId="101" xfId="2" applyFont="1" applyFill="1" applyBorder="1" applyAlignment="1">
      <alignment horizontal="center" vertical="center"/>
    </xf>
    <xf numFmtId="0" fontId="39" fillId="15" borderId="25" xfId="2" applyFont="1" applyFill="1" applyBorder="1" applyAlignment="1">
      <alignment horizontal="center" vertical="center"/>
    </xf>
    <xf numFmtId="0" fontId="39" fillId="15" borderId="102" xfId="2" applyFont="1" applyFill="1" applyBorder="1" applyAlignment="1">
      <alignment horizontal="center" vertical="center"/>
    </xf>
    <xf numFmtId="0" fontId="39" fillId="15" borderId="101" xfId="2" quotePrefix="1" applyFont="1" applyFill="1" applyBorder="1" applyAlignment="1">
      <alignment horizontal="center" vertical="center"/>
    </xf>
    <xf numFmtId="0" fontId="39" fillId="15" borderId="63" xfId="0" applyFont="1" applyFill="1" applyBorder="1" applyAlignment="1">
      <alignment horizontal="center" vertical="center" wrapText="1"/>
    </xf>
    <xf numFmtId="0" fontId="39" fillId="15" borderId="148" xfId="0" applyFont="1" applyFill="1" applyBorder="1" applyAlignment="1">
      <alignment horizontal="center" vertical="center" wrapText="1"/>
    </xf>
    <xf numFmtId="0" fontId="39" fillId="15" borderId="26" xfId="0" applyFont="1" applyFill="1" applyBorder="1" applyAlignment="1">
      <alignment horizontal="center" vertical="center" wrapText="1"/>
    </xf>
    <xf numFmtId="0" fontId="39" fillId="15" borderId="0" xfId="0" applyFont="1" applyFill="1" applyBorder="1" applyAlignment="1">
      <alignment horizontal="center" vertical="center" wrapText="1"/>
    </xf>
    <xf numFmtId="164" fontId="39" fillId="15" borderId="170" xfId="0" quotePrefix="1" applyNumberFormat="1" applyFont="1" applyFill="1" applyBorder="1" applyAlignment="1">
      <alignment horizontal="center" vertical="center" wrapText="1"/>
    </xf>
    <xf numFmtId="164" fontId="39" fillId="15" borderId="24" xfId="0" quotePrefix="1" applyNumberFormat="1" applyFont="1" applyFill="1" applyBorder="1" applyAlignment="1">
      <alignment horizontal="center" vertical="center" wrapText="1"/>
    </xf>
    <xf numFmtId="49" fontId="88" fillId="16" borderId="290" xfId="0" quotePrefix="1" applyNumberFormat="1" applyFont="1" applyFill="1" applyBorder="1" applyAlignment="1">
      <alignment horizontal="center" vertical="center" wrapText="1"/>
    </xf>
    <xf numFmtId="49" fontId="88" fillId="16" borderId="291" xfId="0" quotePrefix="1" applyNumberFormat="1" applyFont="1" applyFill="1" applyBorder="1" applyAlignment="1">
      <alignment horizontal="center" vertical="center" wrapText="1"/>
    </xf>
    <xf numFmtId="0" fontId="17" fillId="12" borderId="101" xfId="0" quotePrefix="1" applyFont="1" applyFill="1" applyBorder="1" applyAlignment="1">
      <alignment horizontal="center" vertical="center" wrapText="1"/>
    </xf>
    <xf numFmtId="0" fontId="17" fillId="12" borderId="103" xfId="0" quotePrefix="1" applyFont="1" applyFill="1" applyBorder="1" applyAlignment="1">
      <alignment horizontal="center" vertical="center" wrapText="1"/>
    </xf>
    <xf numFmtId="0" fontId="17" fillId="12" borderId="0" xfId="0" applyFont="1" applyFill="1" applyBorder="1" applyAlignment="1">
      <alignment horizontal="center" vertical="center" wrapText="1"/>
    </xf>
    <xf numFmtId="0" fontId="82" fillId="10" borderId="290" xfId="0" applyFont="1" applyFill="1" applyBorder="1" applyAlignment="1">
      <alignment horizontal="center" vertical="center" wrapText="1"/>
    </xf>
    <xf numFmtId="0" fontId="82" fillId="10" borderId="291" xfId="0" applyFont="1" applyFill="1" applyBorder="1" applyAlignment="1">
      <alignment horizontal="center" vertical="center" wrapText="1"/>
    </xf>
    <xf numFmtId="0" fontId="82" fillId="10" borderId="292" xfId="0" applyFont="1" applyFill="1" applyBorder="1" applyAlignment="1">
      <alignment horizontal="center" vertical="center" wrapText="1"/>
    </xf>
    <xf numFmtId="0" fontId="39" fillId="0" borderId="281" xfId="0" applyFont="1" applyFill="1" applyBorder="1" applyAlignment="1">
      <alignment horizontal="center" wrapText="1"/>
    </xf>
    <xf numFmtId="0" fontId="39" fillId="0" borderId="260" xfId="0" applyFont="1" applyFill="1" applyBorder="1" applyAlignment="1">
      <alignment horizontal="center" wrapText="1"/>
    </xf>
    <xf numFmtId="49" fontId="88" fillId="16" borderId="101" xfId="0" quotePrefix="1" applyNumberFormat="1" applyFont="1" applyFill="1" applyBorder="1" applyAlignment="1">
      <alignment horizontal="center" vertical="center" wrapText="1"/>
    </xf>
    <xf numFmtId="49" fontId="88" fillId="16" borderId="25" xfId="0" quotePrefix="1" applyNumberFormat="1" applyFont="1" applyFill="1" applyBorder="1" applyAlignment="1">
      <alignment horizontal="center" vertical="center" wrapText="1"/>
    </xf>
    <xf numFmtId="49" fontId="88" fillId="16" borderId="102" xfId="0" quotePrefix="1" applyNumberFormat="1" applyFont="1" applyFill="1" applyBorder="1" applyAlignment="1">
      <alignment horizontal="center" vertical="center" wrapText="1"/>
    </xf>
    <xf numFmtId="49" fontId="88" fillId="16" borderId="292" xfId="0" quotePrefix="1" applyNumberFormat="1" applyFont="1" applyFill="1" applyBorder="1" applyAlignment="1">
      <alignment horizontal="center" vertical="center" wrapText="1"/>
    </xf>
    <xf numFmtId="49" fontId="88" fillId="17" borderId="290" xfId="0" quotePrefix="1" applyNumberFormat="1" applyFont="1" applyFill="1" applyBorder="1" applyAlignment="1">
      <alignment horizontal="center" vertical="center" wrapText="1"/>
    </xf>
    <xf numFmtId="49" fontId="88" fillId="17" borderId="291" xfId="0" quotePrefix="1" applyNumberFormat="1" applyFont="1" applyFill="1" applyBorder="1" applyAlignment="1">
      <alignment horizontal="center" vertical="center" wrapText="1"/>
    </xf>
    <xf numFmtId="0" fontId="17" fillId="13" borderId="101" xfId="0" quotePrefix="1" applyFont="1" applyFill="1" applyBorder="1" applyAlignment="1">
      <alignment horizontal="center" vertical="center" wrapText="1"/>
    </xf>
    <xf numFmtId="0" fontId="110" fillId="13" borderId="148" xfId="0" quotePrefix="1" applyFont="1" applyFill="1" applyBorder="1" applyAlignment="1">
      <alignment horizontal="center" vertical="center" wrapText="1"/>
    </xf>
    <xf numFmtId="0" fontId="110" fillId="13" borderId="149" xfId="0" applyFont="1" applyFill="1" applyBorder="1" applyAlignment="1">
      <alignment horizontal="center" vertical="center" wrapText="1"/>
    </xf>
    <xf numFmtId="0" fontId="110" fillId="13" borderId="0" xfId="0" applyFont="1" applyFill="1" applyBorder="1" applyAlignment="1">
      <alignment horizontal="center" vertical="center" wrapText="1"/>
    </xf>
    <xf numFmtId="0" fontId="110" fillId="13" borderId="2" xfId="0" applyFont="1" applyFill="1" applyBorder="1" applyAlignment="1">
      <alignment horizontal="center" vertical="center" wrapText="1"/>
    </xf>
    <xf numFmtId="49" fontId="88" fillId="17" borderId="101" xfId="0" quotePrefix="1" applyNumberFormat="1" applyFont="1" applyFill="1" applyBorder="1" applyAlignment="1">
      <alignment horizontal="center" vertical="center" wrapText="1"/>
    </xf>
    <xf numFmtId="49" fontId="88" fillId="17" borderId="25" xfId="0" quotePrefix="1" applyNumberFormat="1" applyFont="1" applyFill="1" applyBorder="1" applyAlignment="1">
      <alignment horizontal="center" vertical="center" wrapText="1"/>
    </xf>
    <xf numFmtId="49" fontId="88" fillId="17" borderId="102" xfId="0" quotePrefix="1" applyNumberFormat="1" applyFont="1" applyFill="1" applyBorder="1" applyAlignment="1">
      <alignment horizontal="center" vertical="center" wrapText="1"/>
    </xf>
    <xf numFmtId="49" fontId="88" fillId="17" borderId="292" xfId="0" quotePrefix="1" applyNumberFormat="1" applyFont="1" applyFill="1" applyBorder="1" applyAlignment="1">
      <alignment horizontal="center" vertical="center" wrapText="1"/>
    </xf>
    <xf numFmtId="0" fontId="110" fillId="13" borderId="103" xfId="0" quotePrefix="1" applyFont="1" applyFill="1" applyBorder="1" applyAlignment="1">
      <alignment horizontal="center" vertical="center" wrapText="1"/>
    </xf>
    <xf numFmtId="0" fontId="110" fillId="13" borderId="104" xfId="0" applyFont="1" applyFill="1" applyBorder="1" applyAlignment="1">
      <alignment horizontal="center" vertical="center" wrapText="1"/>
    </xf>
    <xf numFmtId="0" fontId="110" fillId="13" borderId="105" xfId="0" applyFont="1" applyFill="1" applyBorder="1" applyAlignment="1">
      <alignment horizontal="center" vertical="center" wrapText="1"/>
    </xf>
    <xf numFmtId="0" fontId="0" fillId="0" borderId="273" xfId="0" applyBorder="1" applyAlignment="1">
      <alignment horizontal="center" vertical="center"/>
    </xf>
    <xf numFmtId="0" fontId="0" fillId="0" borderId="301" xfId="0" applyBorder="1" applyAlignment="1">
      <alignment horizontal="center" vertical="center"/>
    </xf>
    <xf numFmtId="0" fontId="0" fillId="0" borderId="274" xfId="0" applyBorder="1" applyAlignment="1">
      <alignment horizontal="center" vertical="center"/>
    </xf>
    <xf numFmtId="0" fontId="0" fillId="0" borderId="372" xfId="0" applyBorder="1" applyAlignment="1">
      <alignment horizontal="center" vertical="center"/>
    </xf>
    <xf numFmtId="0" fontId="83" fillId="10" borderId="298" xfId="0" applyFont="1" applyFill="1" applyBorder="1" applyAlignment="1">
      <alignment horizontal="center"/>
    </xf>
    <xf numFmtId="0" fontId="83" fillId="10" borderId="299" xfId="0" applyFont="1" applyFill="1" applyBorder="1" applyAlignment="1">
      <alignment horizontal="center"/>
    </xf>
    <xf numFmtId="0" fontId="83" fillId="10" borderId="300" xfId="0" applyFont="1" applyFill="1" applyBorder="1" applyAlignment="1">
      <alignment horizontal="center"/>
    </xf>
    <xf numFmtId="0" fontId="12" fillId="0" borderId="369" xfId="0" applyFont="1" applyBorder="1" applyAlignment="1">
      <alignment horizontal="center"/>
    </xf>
    <xf numFmtId="0" fontId="12" fillId="0" borderId="370" xfId="0" applyFont="1" applyBorder="1" applyAlignment="1">
      <alignment horizontal="center"/>
    </xf>
    <xf numFmtId="0" fontId="12" fillId="0" borderId="371" xfId="0" applyFont="1" applyBorder="1" applyAlignment="1">
      <alignment horizontal="center"/>
    </xf>
    <xf numFmtId="0" fontId="12" fillId="0" borderId="373" xfId="0" applyFont="1" applyBorder="1" applyAlignment="1">
      <alignment horizontal="center"/>
    </xf>
    <xf numFmtId="0" fontId="12" fillId="0" borderId="303" xfId="0" applyFont="1" applyBorder="1" applyAlignment="1">
      <alignment horizontal="center"/>
    </xf>
    <xf numFmtId="0" fontId="12" fillId="0" borderId="374" xfId="0" applyFont="1" applyBorder="1" applyAlignment="1">
      <alignment horizontal="center"/>
    </xf>
    <xf numFmtId="0" fontId="0" fillId="0" borderId="265" xfId="0" applyBorder="1" applyAlignment="1">
      <alignment horizontal="center" vertical="center"/>
    </xf>
    <xf numFmtId="0" fontId="0" fillId="0" borderId="275" xfId="0" applyBorder="1" applyAlignment="1">
      <alignment horizontal="center" vertical="center"/>
    </xf>
    <xf numFmtId="0" fontId="73" fillId="0" borderId="253" xfId="22" applyFont="1" applyBorder="1" applyAlignment="1">
      <alignment horizontal="center"/>
    </xf>
    <xf numFmtId="0" fontId="73" fillId="0" borderId="254" xfId="22" applyFont="1" applyBorder="1" applyAlignment="1">
      <alignment horizontal="center"/>
    </xf>
    <xf numFmtId="0" fontId="73" fillId="0" borderId="255" xfId="22" applyFont="1" applyBorder="1" applyAlignment="1">
      <alignment horizontal="center"/>
    </xf>
    <xf numFmtId="49" fontId="8" fillId="0" borderId="382" xfId="0" quotePrefix="1" applyNumberFormat="1" applyFont="1" applyFill="1" applyBorder="1" applyAlignment="1">
      <alignment horizontal="center" vertical="center"/>
    </xf>
  </cellXfs>
  <cellStyles count="29">
    <cellStyle name="Comma" xfId="20" builtinId="3"/>
    <cellStyle name="Comma 2" xfId="7" xr:uid="{00000000-0005-0000-0000-000001000000}"/>
    <cellStyle name="Comma 3" xfId="10" xr:uid="{00000000-0005-0000-0000-000002000000}"/>
    <cellStyle name="Comma_TRP Retail Rates 2009-10" xfId="1" xr:uid="{00000000-0005-0000-0000-000003000000}"/>
    <cellStyle name="Comma_TRP Retail Rates 2009-10 2" xfId="4" xr:uid="{00000000-0005-0000-0000-000004000000}"/>
    <cellStyle name="Currency 2" xfId="11" xr:uid="{00000000-0005-0000-0000-000005000000}"/>
    <cellStyle name="Hyperlink" xfId="5" builtinId="8"/>
    <cellStyle name="Hyperlink 2" xfId="12" xr:uid="{00000000-0005-0000-0000-000007000000}"/>
    <cellStyle name="Normal" xfId="0" builtinId="0"/>
    <cellStyle name="Normal 2" xfId="9" xr:uid="{00000000-0005-0000-0000-000009000000}"/>
    <cellStyle name="Normal 2 2" xfId="13" xr:uid="{00000000-0005-0000-0000-00000A000000}"/>
    <cellStyle name="Normal 2 3" xfId="19" xr:uid="{00000000-0005-0000-0000-00000B000000}"/>
    <cellStyle name="Normal 2 3 2" xfId="27" xr:uid="{00000000-0005-0000-0000-00000C000000}"/>
    <cellStyle name="Normal 2 4" xfId="23" xr:uid="{00000000-0005-0000-0000-00000D000000}"/>
    <cellStyle name="Normal 3" xfId="14" xr:uid="{00000000-0005-0000-0000-00000E000000}"/>
    <cellStyle name="Normal 3 2" xfId="24" xr:uid="{00000000-0005-0000-0000-00000F000000}"/>
    <cellStyle name="Normal 4" xfId="22" xr:uid="{00000000-0005-0000-0000-000010000000}"/>
    <cellStyle name="Normal 4 2" xfId="28" xr:uid="{00000000-0005-0000-0000-000011000000}"/>
    <cellStyle name="Normal_Esk201011 2" xfId="21" xr:uid="{00000000-0005-0000-0000-000012000000}"/>
    <cellStyle name="Normal_Rates DUoS &amp; TRP 2009-10" xfId="6" xr:uid="{00000000-0005-0000-0000-000013000000}"/>
    <cellStyle name="Normal_Tx &amp; Dx loss factors 200910" xfId="2" xr:uid="{00000000-0005-0000-0000-000014000000}"/>
    <cellStyle name="Percent 2" xfId="15" xr:uid="{00000000-0005-0000-0000-000016000000}"/>
    <cellStyle name="Percent 2 2" xfId="16" xr:uid="{00000000-0005-0000-0000-000017000000}"/>
    <cellStyle name="Percent 3" xfId="17" xr:uid="{00000000-0005-0000-0000-000018000000}"/>
    <cellStyle name="Percent 3 2" xfId="25" xr:uid="{00000000-0005-0000-0000-000019000000}"/>
    <cellStyle name="Percent 4" xfId="18" xr:uid="{00000000-0005-0000-0000-00001A000000}"/>
    <cellStyle name="Percent 4 2" xfId="26" xr:uid="{00000000-0005-0000-0000-00001B000000}"/>
    <cellStyle name="Percent_TRP Retail Rates 2009-10" xfId="3" xr:uid="{00000000-0005-0000-0000-00001C000000}"/>
    <cellStyle name="Percent_TRP Retail Rates 2009-10 2" xfId="8" xr:uid="{00000000-0005-0000-0000-00001D000000}"/>
  </cellStyles>
  <dxfs count="46">
    <dxf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</dxfs>
  <tableStyles count="0" defaultTableStyle="TableStyleMedium2" defaultPivotStyle="PivotStyleLight16"/>
  <colors>
    <mruColors>
      <color rgb="FF00CC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4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externalLink" Target="externalLinks/externalLink5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3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174459</xdr:colOff>
      <xdr:row>3</xdr:row>
      <xdr:rowOff>128530</xdr:rowOff>
    </xdr:from>
    <xdr:ext cx="184731" cy="655885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96326" y="530187"/>
          <a:ext cx="184731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n-US" sz="36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10</xdr:col>
      <xdr:colOff>142875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5575300" y="1143000"/>
          <a:ext cx="3736975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10</xdr:col>
      <xdr:colOff>142875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5588000" y="1143000"/>
          <a:ext cx="3343275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12</xdr:row>
      <xdr:rowOff>47625</xdr:rowOff>
    </xdr:from>
    <xdr:to>
      <xdr:col>6</xdr:col>
      <xdr:colOff>0</xdr:colOff>
      <xdr:row>12</xdr:row>
      <xdr:rowOff>47625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pSpPr>
          <a:grpSpLocks/>
        </xdr:cNvGrpSpPr>
      </xdr:nvGrpSpPr>
      <xdr:grpSpPr bwMode="auto">
        <a:xfrm>
          <a:off x="5327650" y="5559425"/>
          <a:ext cx="806450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0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0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5</xdr:col>
      <xdr:colOff>0</xdr:colOff>
      <xdr:row>3</xdr:row>
      <xdr:rowOff>0</xdr:rowOff>
    </xdr:from>
    <xdr:to>
      <xdr:col>7</xdr:col>
      <xdr:colOff>0</xdr:colOff>
      <xdr:row>3</xdr:row>
      <xdr:rowOff>0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pSpPr>
          <a:grpSpLocks/>
        </xdr:cNvGrpSpPr>
      </xdr:nvGrpSpPr>
      <xdr:grpSpPr bwMode="auto">
        <a:xfrm>
          <a:off x="4927600" y="1308100"/>
          <a:ext cx="2870200" cy="0"/>
          <a:chOff x="636" y="458"/>
          <a:chExt cx="379" cy="160"/>
        </a:xfrm>
      </xdr:grpSpPr>
      <xdr:sp macro="" textlink="">
        <xdr:nvSpPr>
          <xdr:cNvPr id="6" name="WordArt 7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8">
            <a:extLst>
              <a:ext uri="{FF2B5EF4-FFF2-40B4-BE49-F238E27FC236}">
                <a16:creationId xmlns:a16="http://schemas.microsoft.com/office/drawing/2014/main" id="{00000000-0008-0000-1000-00000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5</xdr:col>
      <xdr:colOff>0</xdr:colOff>
      <xdr:row>3</xdr:row>
      <xdr:rowOff>0</xdr:rowOff>
    </xdr:from>
    <xdr:to>
      <xdr:col>7</xdr:col>
      <xdr:colOff>0</xdr:colOff>
      <xdr:row>3</xdr:row>
      <xdr:rowOff>0</xdr:rowOff>
    </xdr:to>
    <xdr:grpSp>
      <xdr:nvGrpSpPr>
        <xdr:cNvPr id="8" name="Group 12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pSpPr>
          <a:grpSpLocks/>
        </xdr:cNvGrpSpPr>
      </xdr:nvGrpSpPr>
      <xdr:grpSpPr bwMode="auto">
        <a:xfrm>
          <a:off x="4927600" y="1308100"/>
          <a:ext cx="2870200" cy="0"/>
          <a:chOff x="636" y="458"/>
          <a:chExt cx="379" cy="160"/>
        </a:xfrm>
      </xdr:grpSpPr>
      <xdr:sp macro="" textlink="">
        <xdr:nvSpPr>
          <xdr:cNvPr id="9" name="WordArt 13">
            <a:extLst>
              <a:ext uri="{FF2B5EF4-FFF2-40B4-BE49-F238E27FC236}">
                <a16:creationId xmlns:a16="http://schemas.microsoft.com/office/drawing/2014/main" id="{00000000-0008-0000-1000-000009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0" name="WordArt 14">
            <a:extLst>
              <a:ext uri="{FF2B5EF4-FFF2-40B4-BE49-F238E27FC236}">
                <a16:creationId xmlns:a16="http://schemas.microsoft.com/office/drawing/2014/main" id="{00000000-0008-0000-1000-00000A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15</xdr:row>
      <xdr:rowOff>0</xdr:rowOff>
    </xdr:from>
    <xdr:to>
      <xdr:col>6</xdr:col>
      <xdr:colOff>0</xdr:colOff>
      <xdr:row>15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>
          <a:grpSpLocks/>
        </xdr:cNvGrpSpPr>
      </xdr:nvGrpSpPr>
      <xdr:grpSpPr bwMode="auto">
        <a:xfrm>
          <a:off x="2717800" y="6985000"/>
          <a:ext cx="2641600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1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8</xdr:col>
      <xdr:colOff>83127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8AB1F7C-9FD2-4DA4-8F3D-3B0BA9E26FDB}"/>
            </a:ext>
          </a:extLst>
        </xdr:cNvPr>
        <xdr:cNvGrpSpPr>
          <a:grpSpLocks/>
        </xdr:cNvGrpSpPr>
      </xdr:nvGrpSpPr>
      <xdr:grpSpPr bwMode="auto">
        <a:xfrm>
          <a:off x="7480300" y="419100"/>
          <a:ext cx="2292927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314BF458-3F03-4DDC-DC70-2791108D2F9F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7E80968E-0A60-142F-9E44-7850E80608E7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6</xdr:col>
      <xdr:colOff>0</xdr:colOff>
      <xdr:row>2</xdr:row>
      <xdr:rowOff>0</xdr:rowOff>
    </xdr:from>
    <xdr:to>
      <xdr:col>8</xdr:col>
      <xdr:colOff>83127</xdr:colOff>
      <xdr:row>2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319E862-AD7B-4BDE-9B56-1B94ABD47EDE}"/>
            </a:ext>
          </a:extLst>
        </xdr:cNvPr>
        <xdr:cNvGrpSpPr>
          <a:grpSpLocks/>
        </xdr:cNvGrpSpPr>
      </xdr:nvGrpSpPr>
      <xdr:grpSpPr bwMode="auto">
        <a:xfrm>
          <a:off x="7480300" y="419100"/>
          <a:ext cx="2292927" cy="0"/>
          <a:chOff x="636" y="458"/>
          <a:chExt cx="379" cy="160"/>
        </a:xfrm>
      </xdr:grpSpPr>
      <xdr:sp macro="" textlink="">
        <xdr:nvSpPr>
          <xdr:cNvPr id="6" name="WordArt 2">
            <a:extLst>
              <a:ext uri="{FF2B5EF4-FFF2-40B4-BE49-F238E27FC236}">
                <a16:creationId xmlns:a16="http://schemas.microsoft.com/office/drawing/2014/main" id="{F1BAF738-9AE2-E232-256B-7A11490ADF67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3">
            <a:extLst>
              <a:ext uri="{FF2B5EF4-FFF2-40B4-BE49-F238E27FC236}">
                <a16:creationId xmlns:a16="http://schemas.microsoft.com/office/drawing/2014/main" id="{A144919F-F810-E60F-18C8-2C7BB15D334C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13239750" y="6315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13239750" y="6315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0</xdr:rowOff>
    </xdr:from>
    <xdr:to>
      <xdr:col>11</xdr:col>
      <xdr:colOff>0</xdr:colOff>
      <xdr:row>23</xdr:row>
      <xdr:rowOff>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870700" y="6718300"/>
          <a:ext cx="3619500" cy="0"/>
          <a:chOff x="636" y="458"/>
          <a:chExt cx="379" cy="160"/>
        </a:xfrm>
      </xdr:grpSpPr>
      <xdr:sp macro="" textlink="">
        <xdr:nvSpPr>
          <xdr:cNvPr id="5" name="WordArt 4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6" name="WordArt 5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2</xdr:row>
      <xdr:rowOff>0</xdr:rowOff>
    </xdr:from>
    <xdr:to>
      <xdr:col>8</xdr:col>
      <xdr:colOff>619125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pSpPr>
          <a:grpSpLocks/>
        </xdr:cNvGrpSpPr>
      </xdr:nvGrpSpPr>
      <xdr:grpSpPr bwMode="auto">
        <a:xfrm>
          <a:off x="4133850" y="1143000"/>
          <a:ext cx="3381375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8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2</xdr:row>
      <xdr:rowOff>0</xdr:rowOff>
    </xdr:from>
    <xdr:to>
      <xdr:col>8</xdr:col>
      <xdr:colOff>619125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591050" y="1143000"/>
          <a:ext cx="3457575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volSD/AppData/Local/Microsoft/Windows/Temporary%20Internet%20Files/Content.Outlook/LM7OQQYL/201516%20Rate%20increase%20file%20_Final%20v20141118_13h0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Users\MpyeB\Documents\Work%202013\201415%20Increases%20Folder\Rate%20increase%20files\Rate%20increase%20file%20201415%20v20130827_09h0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ALYSISSERVER\Work\TRP\2009-10\1Apr09\TRP%20Retail%20Rates%202009-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ALYSISSERVER\Pricing%20Database\Rate%20Design\MYPD3%20Feb2012\1Scen16correct\201213\4.Rates\TRP%20Retail%20Rates%20201213%20-%20ESS-v2012100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ALYSISSERVER\Documents%20and%20Settings\MotsosTB\Local%20Settings\Temporary%20Internet%20Files\Content.Outlook\71IQ4673\Rates%20DUoS%20&amp;%20TRP%202009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aahlc/Documents/August%202019/RTP%20tariff%20files/RTP%20tariff%20files%20version%204/20190826_201920%20Tariff%20book_RTP_with%20colour%20chan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matic"/>
      <sheetName val="Generator tariffs"/>
      <sheetName val="Increase"/>
      <sheetName val="Non Local 201415"/>
      <sheetName val="Non Local 201516"/>
      <sheetName val="Local 201415"/>
      <sheetName val="Local 201516"/>
      <sheetName val="Codes master"/>
    </sheetNames>
    <sheetDataSet>
      <sheetData sheetId="0" refreshError="1"/>
      <sheetData sheetId="1" refreshError="1"/>
      <sheetData sheetId="2" refreshError="1">
        <row r="7">
          <cell r="H7">
            <v>0.12690000000000001</v>
          </cell>
          <cell r="I7">
            <v>0.12690000000000001</v>
          </cell>
          <cell r="J7">
            <v>0.12690000000000001</v>
          </cell>
          <cell r="K7">
            <v>0.12690000000000001</v>
          </cell>
          <cell r="L7">
            <v>0.12690000000000001</v>
          </cell>
          <cell r="M7">
            <v>0.12690000000000001</v>
          </cell>
          <cell r="N7">
            <v>0.12690000000000001</v>
          </cell>
          <cell r="O7">
            <v>0.12690000000000001</v>
          </cell>
          <cell r="P7">
            <v>0.12690000000000001</v>
          </cell>
          <cell r="Q7">
            <v>0.12690000000000001</v>
          </cell>
          <cell r="R7">
            <v>0.12690000000000001</v>
          </cell>
          <cell r="S7">
            <v>0.12690000000000001</v>
          </cell>
          <cell r="T7">
            <v>8.9700000000000002E-2</v>
          </cell>
          <cell r="U7">
            <v>0.12690000000000001</v>
          </cell>
        </row>
        <row r="8">
          <cell r="H8">
            <v>0.12690000000000001</v>
          </cell>
          <cell r="I8">
            <v>0.12690000000000001</v>
          </cell>
          <cell r="J8">
            <v>0.12690000000000001</v>
          </cell>
          <cell r="K8">
            <v>0.12690000000000001</v>
          </cell>
          <cell r="L8">
            <v>0.12690000000000001</v>
          </cell>
          <cell r="M8">
            <v>0.12690000000000001</v>
          </cell>
          <cell r="N8">
            <v>0.12690000000000001</v>
          </cell>
          <cell r="O8">
            <v>0.12690000000000001</v>
          </cell>
          <cell r="P8">
            <v>0.12690000000000001</v>
          </cell>
          <cell r="Q8">
            <v>0.12690000000000001</v>
          </cell>
          <cell r="R8">
            <v>0.12690000000000001</v>
          </cell>
          <cell r="S8">
            <v>0.12690000000000001</v>
          </cell>
          <cell r="T8">
            <v>8.9700000000000002E-2</v>
          </cell>
          <cell r="U8">
            <v>0.12690000000000001</v>
          </cell>
        </row>
        <row r="9">
          <cell r="H9">
            <v>0.12690000000000001</v>
          </cell>
          <cell r="I9">
            <v>0.12690000000000001</v>
          </cell>
          <cell r="J9">
            <v>0.12690000000000001</v>
          </cell>
          <cell r="K9">
            <v>0.12690000000000001</v>
          </cell>
          <cell r="L9">
            <v>0.12690000000000001</v>
          </cell>
          <cell r="M9">
            <v>0.12690000000000001</v>
          </cell>
          <cell r="N9">
            <v>0.12690000000000001</v>
          </cell>
          <cell r="O9">
            <v>0.12690000000000001</v>
          </cell>
          <cell r="P9">
            <v>0.12690000000000001</v>
          </cell>
          <cell r="Q9">
            <v>0.12690000000000001</v>
          </cell>
          <cell r="R9">
            <v>0.12690000000000001</v>
          </cell>
          <cell r="S9">
            <v>0.12690000000000001</v>
          </cell>
          <cell r="T9">
            <v>8.9700000000000002E-2</v>
          </cell>
          <cell r="U9">
            <v>0.12690000000000001</v>
          </cell>
        </row>
        <row r="10">
          <cell r="H10">
            <v>0.12690000000000001</v>
          </cell>
          <cell r="I10">
            <v>0.12690000000000001</v>
          </cell>
          <cell r="J10">
            <v>0.12690000000000001</v>
          </cell>
          <cell r="K10">
            <v>0.12690000000000001</v>
          </cell>
          <cell r="L10">
            <v>0.12690000000000001</v>
          </cell>
          <cell r="M10">
            <v>0.12690000000000001</v>
          </cell>
          <cell r="N10">
            <v>0.12690000000000001</v>
          </cell>
          <cell r="O10">
            <v>0.12690000000000001</v>
          </cell>
          <cell r="P10">
            <v>0.12690000000000001</v>
          </cell>
          <cell r="Q10">
            <v>0.12690000000000001</v>
          </cell>
          <cell r="R10">
            <v>0.12690000000000001</v>
          </cell>
          <cell r="S10">
            <v>0.12690000000000001</v>
          </cell>
          <cell r="T10">
            <v>8.9700000000000002E-2</v>
          </cell>
          <cell r="U10">
            <v>0.12690000000000001</v>
          </cell>
        </row>
        <row r="11">
          <cell r="H11">
            <v>0.12690000000000001</v>
          </cell>
          <cell r="I11">
            <v>0.12690000000000001</v>
          </cell>
          <cell r="J11">
            <v>0.12690000000000001</v>
          </cell>
          <cell r="K11">
            <v>0.12690000000000001</v>
          </cell>
          <cell r="L11">
            <v>0.12690000000000001</v>
          </cell>
          <cell r="M11">
            <v>0.12690000000000001</v>
          </cell>
          <cell r="N11">
            <v>0.12690000000000001</v>
          </cell>
          <cell r="O11">
            <v>0.12690000000000001</v>
          </cell>
          <cell r="P11">
            <v>0.12690000000000001</v>
          </cell>
          <cell r="Q11">
            <v>0.12690000000000001</v>
          </cell>
          <cell r="R11">
            <v>0.12690000000000001</v>
          </cell>
          <cell r="S11">
            <v>0.12690000000000001</v>
          </cell>
          <cell r="T11">
            <v>8.9700000000000002E-2</v>
          </cell>
          <cell r="U11">
            <v>0.12690000000000001</v>
          </cell>
        </row>
        <row r="12">
          <cell r="H12">
            <v>0.12690000000000001</v>
          </cell>
          <cell r="I12">
            <v>0.12690000000000001</v>
          </cell>
          <cell r="J12">
            <v>0.12690000000000001</v>
          </cell>
          <cell r="K12">
            <v>0.12690000000000001</v>
          </cell>
          <cell r="L12">
            <v>0.12690000000000001</v>
          </cell>
          <cell r="M12">
            <v>0.12690000000000001</v>
          </cell>
          <cell r="N12">
            <v>0.12690000000000001</v>
          </cell>
          <cell r="O12">
            <v>0.12690000000000001</v>
          </cell>
          <cell r="P12">
            <v>0.12690000000000001</v>
          </cell>
          <cell r="Q12">
            <v>0.12690000000000001</v>
          </cell>
          <cell r="R12">
            <v>0.12690000000000001</v>
          </cell>
          <cell r="S12">
            <v>0.12690000000000001</v>
          </cell>
          <cell r="T12">
            <v>8.9700000000000002E-2</v>
          </cell>
          <cell r="U12">
            <v>0.12690000000000001</v>
          </cell>
        </row>
        <row r="13">
          <cell r="H13">
            <v>0.12690000000000001</v>
          </cell>
          <cell r="I13">
            <v>0.12690000000000001</v>
          </cell>
          <cell r="J13">
            <v>0.12690000000000001</v>
          </cell>
          <cell r="K13">
            <v>0.12690000000000001</v>
          </cell>
          <cell r="L13">
            <v>0.12690000000000001</v>
          </cell>
          <cell r="M13">
            <v>0.12690000000000001</v>
          </cell>
          <cell r="N13">
            <v>0.12690000000000001</v>
          </cell>
          <cell r="O13">
            <v>0.12690000000000001</v>
          </cell>
          <cell r="P13">
            <v>0.12690000000000001</v>
          </cell>
          <cell r="Q13">
            <v>0.12690000000000001</v>
          </cell>
          <cell r="R13">
            <v>0.12690000000000001</v>
          </cell>
          <cell r="S13">
            <v>0.12690000000000001</v>
          </cell>
          <cell r="T13">
            <v>8.9700000000000002E-2</v>
          </cell>
          <cell r="U13">
            <v>0.12690000000000001</v>
          </cell>
        </row>
        <row r="14">
          <cell r="H14">
            <v>0.12690000000000001</v>
          </cell>
          <cell r="I14">
            <v>0.12690000000000001</v>
          </cell>
          <cell r="J14">
            <v>0.12690000000000001</v>
          </cell>
          <cell r="K14">
            <v>0.12690000000000001</v>
          </cell>
          <cell r="L14">
            <v>0.12690000000000001</v>
          </cell>
          <cell r="M14">
            <v>0.12690000000000001</v>
          </cell>
          <cell r="N14">
            <v>0.12690000000000001</v>
          </cell>
          <cell r="O14">
            <v>0.12690000000000001</v>
          </cell>
          <cell r="P14">
            <v>0.12690000000000001</v>
          </cell>
          <cell r="Q14">
            <v>0.12690000000000001</v>
          </cell>
          <cell r="R14">
            <v>0.12690000000000001</v>
          </cell>
          <cell r="S14">
            <v>0.12690000000000001</v>
          </cell>
          <cell r="T14">
            <v>8.9700000000000002E-2</v>
          </cell>
          <cell r="U14">
            <v>0.12690000000000001</v>
          </cell>
        </row>
        <row r="15">
          <cell r="H15">
            <v>0.12690000000000001</v>
          </cell>
          <cell r="I15">
            <v>0.12690000000000001</v>
          </cell>
          <cell r="J15">
            <v>0.12690000000000001</v>
          </cell>
          <cell r="K15">
            <v>0.12690000000000001</v>
          </cell>
          <cell r="L15">
            <v>0.12690000000000001</v>
          </cell>
          <cell r="M15">
            <v>0.12690000000000001</v>
          </cell>
          <cell r="N15">
            <v>0.12690000000000001</v>
          </cell>
          <cell r="O15">
            <v>0.12690000000000001</v>
          </cell>
          <cell r="P15">
            <v>0.12690000000000001</v>
          </cell>
          <cell r="Q15">
            <v>0.12690000000000001</v>
          </cell>
          <cell r="R15">
            <v>0.12690000000000001</v>
          </cell>
          <cell r="S15">
            <v>0.12690000000000001</v>
          </cell>
          <cell r="T15">
            <v>8.9700000000000002E-2</v>
          </cell>
          <cell r="U15">
            <v>0.12690000000000001</v>
          </cell>
        </row>
        <row r="16">
          <cell r="H16">
            <v>0.12690000000000001</v>
          </cell>
          <cell r="I16">
            <v>0.12690000000000001</v>
          </cell>
          <cell r="J16">
            <v>0.12690000000000001</v>
          </cell>
          <cell r="K16">
            <v>0.12690000000000001</v>
          </cell>
          <cell r="L16">
            <v>0.12690000000000001</v>
          </cell>
          <cell r="M16">
            <v>0.12690000000000001</v>
          </cell>
          <cell r="N16">
            <v>0.12690000000000001</v>
          </cell>
          <cell r="O16">
            <v>0.12690000000000001</v>
          </cell>
          <cell r="P16">
            <v>0.12690000000000001</v>
          </cell>
          <cell r="Q16">
            <v>0.12690000000000001</v>
          </cell>
          <cell r="R16">
            <v>0.12690000000000001</v>
          </cell>
          <cell r="S16">
            <v>0.12690000000000001</v>
          </cell>
          <cell r="T16">
            <v>8.9700000000000002E-2</v>
          </cell>
          <cell r="U16">
            <v>0.12690000000000001</v>
          </cell>
        </row>
        <row r="17">
          <cell r="H17">
            <v>0.12690000000000001</v>
          </cell>
          <cell r="I17">
            <v>0.12690000000000001</v>
          </cell>
          <cell r="J17">
            <v>0.12690000000000001</v>
          </cell>
          <cell r="K17">
            <v>0.12690000000000001</v>
          </cell>
          <cell r="L17">
            <v>0.12690000000000001</v>
          </cell>
          <cell r="M17">
            <v>0.12690000000000001</v>
          </cell>
          <cell r="N17">
            <v>0.12690000000000001</v>
          </cell>
          <cell r="O17">
            <v>0.12690000000000001</v>
          </cell>
          <cell r="P17">
            <v>0.12690000000000001</v>
          </cell>
          <cell r="Q17">
            <v>0.12690000000000001</v>
          </cell>
          <cell r="R17">
            <v>0.12690000000000001</v>
          </cell>
          <cell r="S17">
            <v>0.12690000000000001</v>
          </cell>
          <cell r="T17">
            <v>8.9700000000000002E-2</v>
          </cell>
          <cell r="U17">
            <v>0.12690000000000001</v>
          </cell>
        </row>
        <row r="18">
          <cell r="H18">
            <v>0.12690000000000001</v>
          </cell>
          <cell r="I18">
            <v>0.12690000000000001</v>
          </cell>
          <cell r="J18">
            <v>0.12690000000000001</v>
          </cell>
          <cell r="K18">
            <v>0.12690000000000001</v>
          </cell>
          <cell r="L18">
            <v>0.12690000000000001</v>
          </cell>
          <cell r="M18">
            <v>0.12690000000000001</v>
          </cell>
          <cell r="N18">
            <v>0.12690000000000001</v>
          </cell>
          <cell r="O18">
            <v>0.12690000000000001</v>
          </cell>
          <cell r="P18">
            <v>0.12690000000000001</v>
          </cell>
          <cell r="Q18">
            <v>0.12690000000000001</v>
          </cell>
          <cell r="R18">
            <v>0.12690000000000001</v>
          </cell>
          <cell r="S18">
            <v>0.12690000000000001</v>
          </cell>
          <cell r="T18">
            <v>8.9700000000000002E-2</v>
          </cell>
          <cell r="U18">
            <v>0.12690000000000001</v>
          </cell>
        </row>
        <row r="19">
          <cell r="H19">
            <v>0.12690000000000001</v>
          </cell>
          <cell r="I19">
            <v>0.12690000000000001</v>
          </cell>
          <cell r="J19">
            <v>0.12690000000000001</v>
          </cell>
          <cell r="K19">
            <v>0.12690000000000001</v>
          </cell>
          <cell r="L19">
            <v>0.12690000000000001</v>
          </cell>
          <cell r="M19">
            <v>0.12690000000000001</v>
          </cell>
          <cell r="N19">
            <v>0.12690000000000001</v>
          </cell>
          <cell r="O19">
            <v>0.12690000000000001</v>
          </cell>
          <cell r="P19">
            <v>0.12690000000000001</v>
          </cell>
          <cell r="Q19">
            <v>0.12690000000000001</v>
          </cell>
          <cell r="R19">
            <v>0.12690000000000001</v>
          </cell>
          <cell r="S19">
            <v>0.12690000000000001</v>
          </cell>
          <cell r="T19">
            <v>8.9700000000000002E-2</v>
          </cell>
          <cell r="U19">
            <v>0.12690000000000001</v>
          </cell>
        </row>
        <row r="20">
          <cell r="H20">
            <v>0.12690000000000001</v>
          </cell>
          <cell r="I20">
            <v>0.12690000000000001</v>
          </cell>
          <cell r="J20">
            <v>0.12690000000000001</v>
          </cell>
          <cell r="K20">
            <v>0.12690000000000001</v>
          </cell>
          <cell r="L20">
            <v>0.12690000000000001</v>
          </cell>
          <cell r="M20">
            <v>0.12690000000000001</v>
          </cell>
          <cell r="N20">
            <v>0.12690000000000001</v>
          </cell>
          <cell r="O20">
            <v>0.12690000000000001</v>
          </cell>
          <cell r="P20">
            <v>0.12690000000000001</v>
          </cell>
          <cell r="Q20">
            <v>0.12690000000000001</v>
          </cell>
          <cell r="R20">
            <v>0.12690000000000001</v>
          </cell>
          <cell r="S20">
            <v>0.12690000000000001</v>
          </cell>
          <cell r="T20">
            <v>8.9700000000000002E-2</v>
          </cell>
          <cell r="U20">
            <v>0.12690000000000001</v>
          </cell>
        </row>
        <row r="21">
          <cell r="H21">
            <v>0.1424</v>
          </cell>
          <cell r="I21">
            <v>0.1424</v>
          </cell>
          <cell r="J21">
            <v>0.1424</v>
          </cell>
          <cell r="K21">
            <v>0.1424</v>
          </cell>
          <cell r="L21">
            <v>0.1424</v>
          </cell>
          <cell r="M21">
            <v>0.1424</v>
          </cell>
          <cell r="N21">
            <v>0.1424</v>
          </cell>
          <cell r="O21">
            <v>0.1424</v>
          </cell>
          <cell r="P21">
            <v>0.1424</v>
          </cell>
          <cell r="Q21">
            <v>0.1424</v>
          </cell>
          <cell r="R21">
            <v>0.1424</v>
          </cell>
          <cell r="S21">
            <v>0.1424</v>
          </cell>
          <cell r="U21">
            <v>0.1424</v>
          </cell>
        </row>
        <row r="22">
          <cell r="H22">
            <v>0.1424</v>
          </cell>
          <cell r="I22">
            <v>0.1424</v>
          </cell>
          <cell r="J22">
            <v>0.1424</v>
          </cell>
          <cell r="K22">
            <v>0.1424</v>
          </cell>
          <cell r="L22">
            <v>0.1424</v>
          </cell>
          <cell r="M22">
            <v>0.1424</v>
          </cell>
          <cell r="N22">
            <v>0.1424</v>
          </cell>
          <cell r="O22">
            <v>0.1424</v>
          </cell>
          <cell r="P22">
            <v>0.1424</v>
          </cell>
          <cell r="Q22">
            <v>0.1424</v>
          </cell>
          <cell r="R22">
            <v>0.1424</v>
          </cell>
          <cell r="S22">
            <v>0.1424</v>
          </cell>
          <cell r="T22">
            <v>0</v>
          </cell>
          <cell r="U22">
            <v>0.1424</v>
          </cell>
        </row>
        <row r="23">
          <cell r="H23">
            <v>0.1424</v>
          </cell>
          <cell r="I23">
            <v>0.1424</v>
          </cell>
          <cell r="J23">
            <v>0.1424</v>
          </cell>
          <cell r="K23">
            <v>0.1424</v>
          </cell>
          <cell r="L23">
            <v>0.1424</v>
          </cell>
          <cell r="M23">
            <v>0.1424</v>
          </cell>
          <cell r="N23">
            <v>0.1424</v>
          </cell>
          <cell r="O23">
            <v>0.1424</v>
          </cell>
          <cell r="P23">
            <v>0.1424</v>
          </cell>
          <cell r="Q23">
            <v>0.1424</v>
          </cell>
          <cell r="R23">
            <v>0.1424</v>
          </cell>
          <cell r="S23">
            <v>0.1424</v>
          </cell>
          <cell r="T23">
            <v>0</v>
          </cell>
          <cell r="U23">
            <v>0.1424</v>
          </cell>
        </row>
        <row r="24">
          <cell r="H24">
            <v>0.1424</v>
          </cell>
          <cell r="I24">
            <v>0.1424</v>
          </cell>
          <cell r="J24">
            <v>0.1424</v>
          </cell>
          <cell r="K24">
            <v>0.1424</v>
          </cell>
          <cell r="L24">
            <v>0.1424</v>
          </cell>
          <cell r="M24">
            <v>0.1424</v>
          </cell>
          <cell r="N24">
            <v>0.1424</v>
          </cell>
          <cell r="O24">
            <v>0.1424</v>
          </cell>
          <cell r="P24">
            <v>0.1424</v>
          </cell>
          <cell r="Q24">
            <v>0.1424</v>
          </cell>
          <cell r="R24">
            <v>0.1424</v>
          </cell>
          <cell r="S24">
            <v>0.1424</v>
          </cell>
          <cell r="T24">
            <v>0</v>
          </cell>
          <cell r="U24">
            <v>0.1424</v>
          </cell>
        </row>
        <row r="25">
          <cell r="H25">
            <v>0.1424</v>
          </cell>
          <cell r="I25">
            <v>0.1424</v>
          </cell>
          <cell r="J25">
            <v>0.1424</v>
          </cell>
          <cell r="K25">
            <v>0.1424</v>
          </cell>
          <cell r="L25">
            <v>0.1424</v>
          </cell>
          <cell r="M25">
            <v>0.1424</v>
          </cell>
          <cell r="N25">
            <v>0.1424</v>
          </cell>
          <cell r="O25">
            <v>0.1424</v>
          </cell>
          <cell r="P25">
            <v>0.1424</v>
          </cell>
          <cell r="Q25">
            <v>0.1424</v>
          </cell>
          <cell r="R25">
            <v>0.1424</v>
          </cell>
          <cell r="S25">
            <v>0.1424</v>
          </cell>
          <cell r="T25">
            <v>0</v>
          </cell>
          <cell r="U25">
            <v>0.1424</v>
          </cell>
        </row>
        <row r="26">
          <cell r="H26">
            <v>0.1424</v>
          </cell>
          <cell r="I26">
            <v>0.1424</v>
          </cell>
          <cell r="J26">
            <v>0.1424</v>
          </cell>
          <cell r="K26">
            <v>0.1424</v>
          </cell>
          <cell r="L26">
            <v>0.1424</v>
          </cell>
          <cell r="M26">
            <v>0.1424</v>
          </cell>
          <cell r="N26">
            <v>0.1424</v>
          </cell>
          <cell r="O26">
            <v>0.1424</v>
          </cell>
          <cell r="P26">
            <v>0.1424</v>
          </cell>
          <cell r="Q26">
            <v>0.1424</v>
          </cell>
          <cell r="R26">
            <v>0.1424</v>
          </cell>
          <cell r="S26">
            <v>0.1424</v>
          </cell>
          <cell r="T26">
            <v>0</v>
          </cell>
          <cell r="U26">
            <v>0.1424</v>
          </cell>
        </row>
        <row r="27">
          <cell r="H27">
            <v>0.1424</v>
          </cell>
          <cell r="I27">
            <v>0.1424</v>
          </cell>
          <cell r="J27">
            <v>0.1424</v>
          </cell>
          <cell r="K27">
            <v>0.1424</v>
          </cell>
          <cell r="L27">
            <v>0.1424</v>
          </cell>
          <cell r="M27">
            <v>0.1424</v>
          </cell>
          <cell r="N27">
            <v>0.1424</v>
          </cell>
          <cell r="O27">
            <v>0.1424</v>
          </cell>
          <cell r="P27">
            <v>0.1424</v>
          </cell>
          <cell r="Q27">
            <v>0.1424</v>
          </cell>
          <cell r="R27">
            <v>0.1424</v>
          </cell>
          <cell r="S27">
            <v>0.1424</v>
          </cell>
          <cell r="T27">
            <v>0</v>
          </cell>
          <cell r="U27">
            <v>0.1424</v>
          </cell>
        </row>
        <row r="28">
          <cell r="H28">
            <v>0.1424</v>
          </cell>
          <cell r="I28">
            <v>0.1424</v>
          </cell>
          <cell r="J28">
            <v>0.1424</v>
          </cell>
          <cell r="K28">
            <v>0.1424</v>
          </cell>
          <cell r="L28">
            <v>0.1424</v>
          </cell>
          <cell r="M28">
            <v>0.1424</v>
          </cell>
          <cell r="N28">
            <v>0.1424</v>
          </cell>
          <cell r="O28">
            <v>0.1424</v>
          </cell>
          <cell r="P28">
            <v>0.1424</v>
          </cell>
          <cell r="Q28">
            <v>0.1424</v>
          </cell>
          <cell r="R28">
            <v>0.1424</v>
          </cell>
          <cell r="S28">
            <v>0.1424</v>
          </cell>
          <cell r="T28">
            <v>0</v>
          </cell>
          <cell r="U28">
            <v>0.1424</v>
          </cell>
        </row>
        <row r="29">
          <cell r="H29">
            <v>0.1424</v>
          </cell>
          <cell r="I29">
            <v>0.1424</v>
          </cell>
          <cell r="J29">
            <v>0.1424</v>
          </cell>
          <cell r="K29">
            <v>0.1424</v>
          </cell>
          <cell r="L29">
            <v>0.1424</v>
          </cell>
          <cell r="M29">
            <v>0.1424</v>
          </cell>
          <cell r="N29">
            <v>0.1424</v>
          </cell>
          <cell r="O29">
            <v>0.1424</v>
          </cell>
          <cell r="P29">
            <v>0.1424</v>
          </cell>
          <cell r="Q29">
            <v>0.1424</v>
          </cell>
          <cell r="R29">
            <v>0.1424</v>
          </cell>
          <cell r="S29">
            <v>0.1424</v>
          </cell>
          <cell r="T29">
            <v>0</v>
          </cell>
          <cell r="U29">
            <v>0.1424</v>
          </cell>
        </row>
        <row r="30">
          <cell r="H30">
            <v>0.1424</v>
          </cell>
          <cell r="I30">
            <v>0.1424</v>
          </cell>
          <cell r="J30">
            <v>0.1424</v>
          </cell>
          <cell r="K30">
            <v>0.1424</v>
          </cell>
          <cell r="L30">
            <v>0.1424</v>
          </cell>
          <cell r="M30">
            <v>0.1424</v>
          </cell>
          <cell r="N30">
            <v>0.1424</v>
          </cell>
          <cell r="O30">
            <v>0.1424</v>
          </cell>
          <cell r="P30">
            <v>0.1424</v>
          </cell>
          <cell r="Q30">
            <v>0.1424</v>
          </cell>
          <cell r="R30">
            <v>0.1424</v>
          </cell>
          <cell r="S30">
            <v>0.1424</v>
          </cell>
          <cell r="T30">
            <v>0</v>
          </cell>
          <cell r="U30">
            <v>0.1424</v>
          </cell>
        </row>
        <row r="31">
          <cell r="H31">
            <v>0.1424</v>
          </cell>
          <cell r="I31">
            <v>0.1424</v>
          </cell>
          <cell r="J31">
            <v>0.1424</v>
          </cell>
          <cell r="K31">
            <v>0.1424</v>
          </cell>
          <cell r="L31">
            <v>0.1424</v>
          </cell>
          <cell r="M31">
            <v>0.1424</v>
          </cell>
          <cell r="N31">
            <v>0.1424</v>
          </cell>
          <cell r="O31">
            <v>0.1424</v>
          </cell>
          <cell r="P31">
            <v>0.1424</v>
          </cell>
          <cell r="Q31">
            <v>0.1424</v>
          </cell>
          <cell r="R31">
            <v>0.1424</v>
          </cell>
          <cell r="S31">
            <v>0.1424</v>
          </cell>
          <cell r="T31">
            <v>0</v>
          </cell>
          <cell r="U31">
            <v>0.1424</v>
          </cell>
        </row>
        <row r="32">
          <cell r="H32">
            <v>0.1424</v>
          </cell>
          <cell r="I32">
            <v>0.1424</v>
          </cell>
          <cell r="J32">
            <v>0.1424</v>
          </cell>
          <cell r="K32">
            <v>0.1424</v>
          </cell>
          <cell r="L32">
            <v>0.1424</v>
          </cell>
          <cell r="M32">
            <v>0.1424</v>
          </cell>
          <cell r="N32">
            <v>0.1424</v>
          </cell>
          <cell r="O32">
            <v>0.1424</v>
          </cell>
          <cell r="P32">
            <v>0.1424</v>
          </cell>
          <cell r="Q32">
            <v>0.1424</v>
          </cell>
          <cell r="R32">
            <v>0.1424</v>
          </cell>
          <cell r="S32">
            <v>0.1424</v>
          </cell>
          <cell r="T32">
            <v>0</v>
          </cell>
          <cell r="U32">
            <v>0.1424</v>
          </cell>
        </row>
        <row r="33">
          <cell r="H33">
            <v>0.1424</v>
          </cell>
          <cell r="I33">
            <v>0.1424</v>
          </cell>
          <cell r="J33">
            <v>0.1424</v>
          </cell>
          <cell r="K33">
            <v>0.1424</v>
          </cell>
          <cell r="L33">
            <v>0.1424</v>
          </cell>
          <cell r="M33">
            <v>0.1424</v>
          </cell>
          <cell r="N33">
            <v>0.1424</v>
          </cell>
          <cell r="O33">
            <v>0.1424</v>
          </cell>
          <cell r="P33">
            <v>0.1424</v>
          </cell>
          <cell r="Q33">
            <v>0.1424</v>
          </cell>
          <cell r="R33">
            <v>0.1424</v>
          </cell>
          <cell r="S33">
            <v>0.1424</v>
          </cell>
          <cell r="T33">
            <v>0</v>
          </cell>
          <cell r="U33">
            <v>0.1424</v>
          </cell>
        </row>
        <row r="34"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</row>
        <row r="46">
          <cell r="V46">
            <v>0</v>
          </cell>
        </row>
        <row r="55">
          <cell r="N55">
            <v>30.416699999999999</v>
          </cell>
        </row>
        <row r="70">
          <cell r="G70">
            <v>0.12690000000000001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>
        <row r="80">
          <cell r="C80">
            <v>30.416699999999999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matic"/>
      <sheetName val="Increase"/>
      <sheetName val="Local 201314"/>
      <sheetName val="Local 201415"/>
      <sheetName val="Non Local 201314"/>
      <sheetName val="Non Local 201415"/>
      <sheetName val="Codes master"/>
      <sheetName val="List"/>
    </sheetNames>
    <sheetDataSet>
      <sheetData sheetId="0" refreshError="1"/>
      <sheetData sheetId="1" refreshError="1">
        <row r="7"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</row>
        <row r="8"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</row>
        <row r="10"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</row>
        <row r="17"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</row>
        <row r="18"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</row>
        <row r="19"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</row>
        <row r="20"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</row>
        <row r="30">
          <cell r="H30">
            <v>0</v>
          </cell>
        </row>
        <row r="32"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</row>
        <row r="33"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</row>
        <row r="34"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</row>
        <row r="55">
          <cell r="N55">
            <v>30.416666666666668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IM Rev"/>
      <sheetName val="Notes"/>
      <sheetName val="Revenue Summary"/>
      <sheetName val="Subsidy"/>
      <sheetName val="Subsidy Phased"/>
      <sheetName val="&gt; 132kV NAC allocation"/>
      <sheetName val="WEPS design"/>
      <sheetName val="SPA design"/>
      <sheetName val="Megaflex design"/>
      <sheetName val="Nightsave Large design"/>
      <sheetName val="Nightsave Combo"/>
      <sheetName val="Miniflex design"/>
      <sheetName val="Nightsave Small design"/>
      <sheetName val="Ruraflex Tx+Dx 1"/>
      <sheetName val="Ruraflex Tx-Dx 2"/>
      <sheetName val="Ruraflex Dx 3"/>
      <sheetName val="Ruraflex AveP"/>
      <sheetName val="Ruraflex design"/>
      <sheetName val="Nightsave Rural Tx+Dx 1"/>
      <sheetName val="Nightsave Rural Tx-Dx 2"/>
      <sheetName val="Nightsave Rural Dx 3"/>
      <sheetName val="Nightsave Rural AveP"/>
      <sheetName val="Ruraflex 5.6"/>
      <sheetName val="Nightsave Rural design"/>
      <sheetName val="Nightsave Rural 5.6"/>
      <sheetName val="Transflex 1 design"/>
      <sheetName val="Transflex 2 design"/>
      <sheetName val="Transflex 1 NW"/>
      <sheetName val="Transflex 2 NW"/>
      <sheetName val="Transflex 1 Original"/>
      <sheetName val="Transflex 2 Original"/>
      <sheetName val="Businessrate design"/>
      <sheetName val="Businessrate 5.6"/>
      <sheetName val="Homepower design"/>
      <sheetName val="Homepower 5.6"/>
      <sheetName val="Homelight design"/>
      <sheetName val="Homeflex design"/>
      <sheetName val="HomelightT"/>
      <sheetName val="Public Lighting design"/>
      <sheetName val="Landrate 5-6"/>
      <sheetName val="Landrate 2"/>
      <sheetName val="Landrate 3"/>
      <sheetName val="Landrate AveP"/>
      <sheetName val="Landrate design"/>
      <sheetName val="Landrate 5.6"/>
      <sheetName val="Landlight design"/>
      <sheetName val="TarDef SPU @ 27.5%"/>
      <sheetName val="TarDef SPU Munic @ 27.5%"/>
      <sheetName val="TarDef LPU @ 27.5%"/>
      <sheetName val="TarDef LPU Munic @ 27.5%"/>
      <sheetName val="TarDef SPU @ 29.2%"/>
      <sheetName val="TarDef SPU Munic @ 28.3%"/>
      <sheetName val="TarDef LPU @ 29.2%"/>
      <sheetName val="TarDef LPU Munic @ 28.3%"/>
      <sheetName val="TarDef SPU @ 34.2%"/>
      <sheetName val="TarDef SPU Munic @ 35.9%"/>
      <sheetName val="TarDef LPU @ 34.2%"/>
      <sheetName val="TarDef LPU Munic @ 35.9%"/>
      <sheetName val="SPA"/>
      <sheetName val="WEPS"/>
      <sheetName val="Megaflex"/>
      <sheetName val="Megaflex Munic"/>
      <sheetName val="Nightsave Large"/>
      <sheetName val="Nightsave Large Munic"/>
      <sheetName val="Miniflex"/>
      <sheetName val="Miniflex Munic"/>
      <sheetName val="Nightsave Small"/>
      <sheetName val="Nightsave Small Munic"/>
      <sheetName val="Ruraflex"/>
      <sheetName val="Ruraflex Munic"/>
      <sheetName val="Nightsave Rural"/>
      <sheetName val="Nightsave Rural Munic"/>
      <sheetName val="Transflex 1"/>
      <sheetName val="Transflex 2"/>
      <sheetName val="Businessrate"/>
      <sheetName val="Businessrate Munic"/>
      <sheetName val="Homepower"/>
      <sheetName val="Homepower Munic"/>
      <sheetName val="Homelight"/>
      <sheetName val="Homelight Munic"/>
      <sheetName val="Homeflex"/>
      <sheetName val="Public Lighting"/>
      <sheetName val="Public Lighting Munic"/>
      <sheetName val="Landrate"/>
      <sheetName val="Landrate Munic"/>
      <sheetName val="Landlight"/>
      <sheetName val="WEPS inc"/>
      <sheetName val="Megaflex inc"/>
      <sheetName val="Megaflex Munic inc"/>
      <sheetName val="Nightsave Large inc"/>
      <sheetName val="Nightsave Large Munic inc"/>
      <sheetName val="Miniflex inc"/>
      <sheetName val="Miniflex Munic inc"/>
      <sheetName val="Nightsave Small inc"/>
      <sheetName val="Nightsave Small Munic inc"/>
      <sheetName val="Ruraflex inc"/>
      <sheetName val="Ruraflex Munic inc"/>
      <sheetName val="Nightsave Rural inc"/>
      <sheetName val="Nightsave Rural Munic inc"/>
      <sheetName val="Transflex 1 inc"/>
      <sheetName val="Transflex 2 inc"/>
      <sheetName val="Businessrate inc"/>
      <sheetName val="Businessrate Munic inc"/>
      <sheetName val="Homepower inc"/>
      <sheetName val="Homepower Munic inc"/>
      <sheetName val="Homelight inc"/>
      <sheetName val="Homelight Munic inc"/>
      <sheetName val="Homeflex inc"/>
      <sheetName val="Public Lighting inc"/>
      <sheetName val="Public Lighting Munic inc"/>
      <sheetName val="Landrate inc"/>
      <sheetName val="Landrate Munic inc"/>
      <sheetName val="Landlight inc"/>
      <sheetName val="ReCon"/>
      <sheetName val="Loss Factors"/>
      <sheetName val="Calcs"/>
      <sheetName val="TRP Retail Rates 2009-10"/>
      <sheetName val="T3 Plan08_VIC"/>
      <sheetName val="VIC_T3Man6_05_07"/>
    </sheetNames>
    <sheetDataSet>
      <sheetData sheetId="0" refreshError="1"/>
      <sheetData sheetId="1" refreshError="1"/>
      <sheetData sheetId="2" refreshError="1"/>
      <sheetData sheetId="3" refreshError="1">
        <row r="4">
          <cell r="X4">
            <v>16898025848.856472</v>
          </cell>
        </row>
        <row r="5">
          <cell r="X5">
            <v>16742489206.549044</v>
          </cell>
        </row>
        <row r="6">
          <cell r="F6">
            <v>30943701238.035667</v>
          </cell>
          <cell r="I6">
            <v>30887565515.435875</v>
          </cell>
          <cell r="L6">
            <v>33309559373.004807</v>
          </cell>
          <cell r="R6">
            <v>33369733133.441307</v>
          </cell>
          <cell r="U6">
            <v>33640515055.405518</v>
          </cell>
          <cell r="X6">
            <v>33640515055.405518</v>
          </cell>
        </row>
        <row r="9">
          <cell r="F9">
            <v>0</v>
          </cell>
          <cell r="I9">
            <v>0</v>
          </cell>
          <cell r="L9">
            <v>0</v>
          </cell>
          <cell r="R9">
            <v>0</v>
          </cell>
          <cell r="U9">
            <v>0</v>
          </cell>
        </row>
        <row r="10">
          <cell r="X10">
            <v>838756037.20921314</v>
          </cell>
        </row>
        <row r="11">
          <cell r="X11">
            <v>2504723176.5737019</v>
          </cell>
        </row>
        <row r="12">
          <cell r="F12">
            <v>3085616023.4485707</v>
          </cell>
          <cell r="I12">
            <v>3079915850.6237144</v>
          </cell>
          <cell r="L12">
            <v>3365082768.1402225</v>
          </cell>
          <cell r="R12">
            <v>3343479213.7829151</v>
          </cell>
          <cell r="U12">
            <v>3343479213.7829151</v>
          </cell>
          <cell r="X12">
            <v>3343479213.7829151</v>
          </cell>
        </row>
        <row r="13">
          <cell r="X13">
            <v>506365436.81866336</v>
          </cell>
        </row>
        <row r="14">
          <cell r="X14">
            <v>175891742.1013476</v>
          </cell>
        </row>
        <row r="15">
          <cell r="F15">
            <v>636128513.65758443</v>
          </cell>
          <cell r="I15">
            <v>634464556.79360271</v>
          </cell>
          <cell r="L15">
            <v>663453524.31289935</v>
          </cell>
          <cell r="R15">
            <v>683824150.13726926</v>
          </cell>
          <cell r="U15">
            <v>682257178.92001092</v>
          </cell>
          <cell r="X15">
            <v>682257178.92001092</v>
          </cell>
        </row>
        <row r="16">
          <cell r="X16">
            <v>341358614.47565353</v>
          </cell>
        </row>
        <row r="17">
          <cell r="X17">
            <v>36731041.797019273</v>
          </cell>
        </row>
        <row r="18">
          <cell r="F18">
            <v>339659521.88939875</v>
          </cell>
          <cell r="I18">
            <v>338574663.63232708</v>
          </cell>
          <cell r="L18">
            <v>393212678.14736998</v>
          </cell>
          <cell r="R18">
            <v>376138298.61141986</v>
          </cell>
          <cell r="U18">
            <v>378089656.27267277</v>
          </cell>
          <cell r="X18">
            <v>378089656.27267277</v>
          </cell>
        </row>
        <row r="19">
          <cell r="X19">
            <v>679110325.46229815</v>
          </cell>
        </row>
        <row r="20">
          <cell r="X20">
            <v>0</v>
          </cell>
        </row>
        <row r="21">
          <cell r="F21">
            <v>634040112.14611351</v>
          </cell>
          <cell r="I21">
            <v>634040112.14611351</v>
          </cell>
          <cell r="L21">
            <v>679110325.46229815</v>
          </cell>
          <cell r="R21">
            <v>679110325.46229815</v>
          </cell>
          <cell r="U21">
            <v>679110325.46229815</v>
          </cell>
          <cell r="X21">
            <v>679110325.46229815</v>
          </cell>
        </row>
        <row r="22">
          <cell r="X22">
            <v>162971290.73250842</v>
          </cell>
        </row>
        <row r="23">
          <cell r="X23">
            <v>0</v>
          </cell>
        </row>
        <row r="24">
          <cell r="F24">
            <v>153497681.12627396</v>
          </cell>
          <cell r="I24">
            <v>153497681.12627396</v>
          </cell>
          <cell r="L24">
            <v>162971290.73250842</v>
          </cell>
          <cell r="R24">
            <v>162971290.73250842</v>
          </cell>
          <cell r="U24">
            <v>162971290.73250842</v>
          </cell>
          <cell r="X24">
            <v>162971290.73250842</v>
          </cell>
        </row>
        <row r="25">
          <cell r="X25">
            <v>1091059367.8989398</v>
          </cell>
        </row>
        <row r="26">
          <cell r="X26">
            <v>338992870.53609455</v>
          </cell>
        </row>
        <row r="27">
          <cell r="F27">
            <v>1773896410.7223921</v>
          </cell>
          <cell r="I27">
            <v>1773896410.7223921</v>
          </cell>
          <cell r="L27">
            <v>1429940889.8320775</v>
          </cell>
          <cell r="R27">
            <v>1430052238.4350343</v>
          </cell>
          <cell r="U27">
            <v>1430052238.4350343</v>
          </cell>
          <cell r="X27">
            <v>1430052238.4350343</v>
          </cell>
        </row>
        <row r="28">
          <cell r="X28">
            <v>787337508.31442547</v>
          </cell>
        </row>
        <row r="34">
          <cell r="X34">
            <v>182474543.36410621</v>
          </cell>
        </row>
        <row r="35">
          <cell r="X35">
            <v>8918326.9671278652</v>
          </cell>
        </row>
        <row r="36">
          <cell r="F36">
            <v>164814291.01542109</v>
          </cell>
          <cell r="I36">
            <v>164293596.60971481</v>
          </cell>
          <cell r="L36">
            <v>190981652.21709874</v>
          </cell>
          <cell r="R36">
            <v>190981652.21709874</v>
          </cell>
          <cell r="U36">
            <v>190981652.21709874</v>
          </cell>
          <cell r="X36">
            <v>191392870.33123407</v>
          </cell>
        </row>
        <row r="37">
          <cell r="X37">
            <v>83386238.451161444</v>
          </cell>
        </row>
        <row r="38">
          <cell r="X38">
            <v>4292597.323395987</v>
          </cell>
        </row>
        <row r="39">
          <cell r="F39">
            <v>74744401.091745406</v>
          </cell>
          <cell r="I39">
            <v>74481440.488863647</v>
          </cell>
          <cell r="L39">
            <v>87478571.809675887</v>
          </cell>
          <cell r="R39">
            <v>87478571.809675887</v>
          </cell>
          <cell r="U39">
            <v>87478571.809675887</v>
          </cell>
          <cell r="X39">
            <v>87678835.774557427</v>
          </cell>
        </row>
        <row r="40">
          <cell r="X40">
            <v>120472526.43271749</v>
          </cell>
        </row>
        <row r="41">
          <cell r="X41">
            <v>5339960.1486766683</v>
          </cell>
        </row>
        <row r="42">
          <cell r="F42">
            <v>104448676.43095183</v>
          </cell>
          <cell r="I42">
            <v>104152752.67770883</v>
          </cell>
          <cell r="L42">
            <v>125483810.80136859</v>
          </cell>
          <cell r="R42">
            <v>125483810.80136859</v>
          </cell>
          <cell r="U42">
            <v>125483810.80136859</v>
          </cell>
          <cell r="X42">
            <v>125812486.58139415</v>
          </cell>
        </row>
        <row r="43">
          <cell r="X43">
            <v>578149.75824064948</v>
          </cell>
        </row>
        <row r="67">
          <cell r="X67">
            <v>3505083048.1690664</v>
          </cell>
        </row>
        <row r="68">
          <cell r="X68">
            <v>109591.74984744297</v>
          </cell>
        </row>
        <row r="69">
          <cell r="F69">
            <v>4645404682.5572233</v>
          </cell>
          <cell r="I69">
            <v>4645404682.5572233</v>
          </cell>
          <cell r="L69">
            <v>3505192639.9189138</v>
          </cell>
          <cell r="R69">
            <v>3505192639.9189138</v>
          </cell>
          <cell r="U69">
            <v>3505192639.9189138</v>
          </cell>
          <cell r="X69">
            <v>3505192639.9189138</v>
          </cell>
        </row>
        <row r="70">
          <cell r="X70">
            <v>17557570.743956834</v>
          </cell>
        </row>
        <row r="71">
          <cell r="X71">
            <v>29393397.47860565</v>
          </cell>
        </row>
        <row r="96">
          <cell r="F96">
            <v>9470114783.001627</v>
          </cell>
          <cell r="I96">
            <v>9469034291.0245266</v>
          </cell>
          <cell r="L96">
            <v>7487179276.1758099</v>
          </cell>
          <cell r="R96">
            <v>7487397303.9160318</v>
          </cell>
          <cell r="U96">
            <v>7487397303.9160318</v>
          </cell>
          <cell r="X96">
            <v>7486317765.8763065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>
        <row r="19">
          <cell r="B19">
            <v>30.416666666666668</v>
          </cell>
        </row>
        <row r="61">
          <cell r="J61">
            <v>1.1116426027999999</v>
          </cell>
        </row>
        <row r="62">
          <cell r="J62">
            <v>1.0757831639</v>
          </cell>
        </row>
        <row r="63">
          <cell r="J63">
            <v>1.0364600292999999</v>
          </cell>
        </row>
        <row r="64">
          <cell r="J64">
            <v>1</v>
          </cell>
        </row>
        <row r="84">
          <cell r="B84">
            <v>2</v>
          </cell>
        </row>
        <row r="97">
          <cell r="H97">
            <v>0.26179999999999998</v>
          </cell>
        </row>
        <row r="98">
          <cell r="H98">
            <v>0.23230000000000001</v>
          </cell>
        </row>
        <row r="108">
          <cell r="H108">
            <v>0.14000000000000001</v>
          </cell>
        </row>
      </sheetData>
      <sheetData sheetId="117" refreshError="1"/>
      <sheetData sheetId="118" refreshError="1"/>
      <sheetData sheetId="1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Note Log"/>
      <sheetName val="Revenue recovery"/>
      <sheetName val="Subsidy"/>
      <sheetName val="Volumes summary"/>
      <sheetName val="Pure cost summary"/>
      <sheetName val="ESS recon"/>
      <sheetName val="WEPS design"/>
      <sheetName val="Megaflex design"/>
      <sheetName val="Miniflex design"/>
      <sheetName val="Nightsave Large design"/>
      <sheetName val="Nightsave Small design"/>
      <sheetName val="Nightsave Rural design"/>
      <sheetName val="Transflex 1 design"/>
      <sheetName val="Transflex 2 design"/>
      <sheetName val="Ruraflex design"/>
      <sheetName val="Businessrate design"/>
      <sheetName val="Landrate design"/>
      <sheetName val="Public Lighting design"/>
      <sheetName val="Landlight"/>
      <sheetName val="Landlight design"/>
      <sheetName val="Chart1"/>
      <sheetName val="Homelight design"/>
      <sheetName val="Homepower design"/>
      <sheetName val="IBT data from 2010"/>
      <sheetName val="Homeflex design"/>
      <sheetName val="RIM data"/>
      <sheetName val="Rural DUoS design "/>
      <sheetName val="Urban DUoS design"/>
      <sheetName val="Homelight DUoS design"/>
      <sheetName val="Homepower DUoS design"/>
      <sheetName val="Calcs"/>
      <sheetName val="Loss Factors"/>
      <sheetName val="Labels"/>
      <sheetName val="EskRateMatrixRD"/>
      <sheetName val="EskMunRateMatrixRD"/>
      <sheetName val="RateMatrixRD"/>
      <sheetName val="MunRateMatrixRD"/>
      <sheetName val="Char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88">
          <cell r="B88" t="b">
            <v>1</v>
          </cell>
        </row>
        <row r="89">
          <cell r="B89" t="b">
            <v>1</v>
          </cell>
        </row>
        <row r="105">
          <cell r="H105">
            <v>2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efinitions"/>
      <sheetName val="Network Cost"/>
      <sheetName val="Network Volume"/>
      <sheetName val="Retail Service"/>
      <sheetName val="Subsidy"/>
      <sheetName val="Conn &amp; kvarh"/>
      <sheetName val="AdminCost"/>
      <sheetName val="ServiceCost"/>
      <sheetName val="ETUoS"/>
      <sheetName val="ETUoS Vz"/>
      <sheetName val="Urban Network"/>
      <sheetName val="Rural Network"/>
      <sheetName val="Res HL Network"/>
      <sheetName val="Res HP Network"/>
      <sheetName val="Losses"/>
      <sheetName val="Reactive Energy"/>
      <sheetName val="Reliability Serv ckWh"/>
      <sheetName val="Reliability Serv RkVA"/>
      <sheetName val="ERS"/>
      <sheetName val="Retail Contribution"/>
      <sheetName val="Admin"/>
      <sheetName val="Service"/>
      <sheetName val="WEPS Energy"/>
      <sheetName val="SPA Energy"/>
      <sheetName val="Megaflex Energy"/>
      <sheetName val="NS Large Energy"/>
      <sheetName val="NS Small Energy"/>
      <sheetName val="NS Comb Energy"/>
      <sheetName val="Miniflex Energy"/>
      <sheetName val="NS Rural Energy"/>
      <sheetName val="Ruraflex Energy"/>
      <sheetName val="Transflex 1 Energy"/>
      <sheetName val="Transflex 2 Energy"/>
      <sheetName val="DUoS Rates"/>
      <sheetName val="DUoS Rates 20089"/>
      <sheetName val="DUoS Rates Previous"/>
      <sheetName val="DUoS Rate Increase"/>
      <sheetName val="DUoS Rate Inc 78=&gt;89"/>
      <sheetName val="DUoS Rate Inc 78=&gt;89 (2)"/>
      <sheetName val="Cost recovery summary"/>
      <sheetName val="ReCon"/>
      <sheetName val="Tariff Volume"/>
      <sheetName val="Access"/>
      <sheetName val="Access 7-8Inc"/>
      <sheetName val="Access rate Matrix"/>
      <sheetName val="Access LPU Matrix"/>
      <sheetName val="Access SPU Matrix"/>
      <sheetName val="Access 89 old structure"/>
      <sheetName val="Calc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>
        <row r="8">
          <cell r="C8" t="b">
            <v>0</v>
          </cell>
        </row>
        <row r="13">
          <cell r="G13">
            <v>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WEPS inc"/>
      <sheetName val="WEPS Munic inc"/>
      <sheetName val="Nightsave Large inc"/>
      <sheetName val="Nightsave Large Munic inc"/>
      <sheetName val="Nightsave Small inc"/>
      <sheetName val="Nightsave Small Munic inc"/>
      <sheetName val="Megaflex inc"/>
      <sheetName val="Municflex Munic inc "/>
      <sheetName val="Megaflex Gen inc"/>
      <sheetName val="Miniflex inc"/>
      <sheetName val="Miniflex Munic inc "/>
      <sheetName val="Businessrate inc"/>
      <sheetName val="Municrate Munic inc"/>
      <sheetName val="Public Lighting inc"/>
      <sheetName val="Public Lighting Munic inc"/>
      <sheetName val="Homepower inc"/>
      <sheetName val="Homepower Munic inc"/>
      <sheetName val="Homelight inc"/>
      <sheetName val="Nightsave Rural inc"/>
      <sheetName val="Nightsave Rural Munic inc "/>
      <sheetName val="Ruraflex inc"/>
      <sheetName val="Ruraflex Munic inc"/>
      <sheetName val="Ruraflex Gen inc"/>
      <sheetName val="Landrate inc"/>
      <sheetName val="Landrate Munic inc"/>
      <sheetName val="Transflex 1 inc"/>
      <sheetName val="Transflex 2 inc"/>
      <sheetName val="Homeflex inc"/>
      <sheetName val="TOuS Original"/>
      <sheetName val="TUoS"/>
      <sheetName val="DUoS"/>
      <sheetName val="Loss Factors"/>
      <sheetName val="Excess NCC or MEC"/>
      <sheetName val="Excess NCC Munic"/>
      <sheetName val="Gen Reconciliatons"/>
      <sheetName val="Env levy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8">
          <cell r="J38">
            <v>9.7100000000000006E-2</v>
          </cell>
        </row>
      </sheetData>
      <sheetData sheetId="31"/>
      <sheetData sheetId="32">
        <row r="1">
          <cell r="AL1">
            <v>0.15</v>
          </cell>
        </row>
      </sheetData>
      <sheetData sheetId="33"/>
      <sheetData sheetId="34"/>
      <sheetData sheetId="35"/>
      <sheetData sheetId="36">
        <row r="8">
          <cell r="C8">
            <v>3.4850235973906436</v>
          </cell>
        </row>
      </sheetData>
      <sheetData sheetId="3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BA192"/>
  <sheetViews>
    <sheetView showGridLines="0" tabSelected="1" zoomScale="83" zoomScaleNormal="83" workbookViewId="0">
      <selection activeCell="C21" sqref="C21"/>
    </sheetView>
  </sheetViews>
  <sheetFormatPr defaultColWidth="9.1796875" defaultRowHeight="12.5" x14ac:dyDescent="0.25"/>
  <cols>
    <col min="1" max="1" width="4.7265625" style="188" customWidth="1"/>
    <col min="2" max="2" width="5.1796875" style="188" customWidth="1"/>
    <col min="3" max="3" width="45.453125" style="188" bestFit="1" customWidth="1"/>
    <col min="4" max="4" width="25.7265625" style="188" customWidth="1"/>
    <col min="5" max="5" width="0.7265625" style="188" customWidth="1"/>
    <col min="6" max="6" width="25.7265625" style="188" customWidth="1"/>
    <col min="7" max="7" width="9.81640625" style="188" customWidth="1"/>
    <col min="8" max="9" width="9.1796875" style="188"/>
    <col min="10" max="10" width="3.7265625" style="188" customWidth="1"/>
    <col min="11" max="16384" width="9.1796875" style="188"/>
  </cols>
  <sheetData>
    <row r="1" spans="1:53" ht="3" customHeight="1" x14ac:dyDescent="0.25"/>
    <row r="2" spans="1:53" ht="23.25" customHeight="1" x14ac:dyDescent="0.3">
      <c r="A2" s="187"/>
      <c r="B2" s="1226" t="s">
        <v>471</v>
      </c>
      <c r="C2" s="1226"/>
      <c r="D2" s="1226"/>
      <c r="E2" s="1226"/>
      <c r="F2" s="1226"/>
      <c r="G2" s="1226"/>
      <c r="H2" s="217"/>
      <c r="I2" s="217"/>
      <c r="J2" s="21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7"/>
      <c r="AV2" s="187"/>
      <c r="AW2" s="187"/>
      <c r="AX2" s="187"/>
      <c r="AY2" s="187"/>
      <c r="AZ2" s="187"/>
      <c r="BA2" s="187"/>
    </row>
    <row r="3" spans="1:53" ht="5.65" customHeight="1" x14ac:dyDescent="0.3">
      <c r="A3" s="187"/>
      <c r="B3" s="194"/>
      <c r="C3" s="194"/>
      <c r="D3" s="194"/>
      <c r="E3" s="194"/>
      <c r="F3" s="194"/>
      <c r="G3" s="194"/>
      <c r="H3" s="194"/>
      <c r="I3" s="194"/>
      <c r="J3" s="194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7"/>
      <c r="AS3" s="187"/>
      <c r="AT3" s="187"/>
      <c r="AU3" s="187"/>
      <c r="AV3" s="187"/>
      <c r="AW3" s="187"/>
      <c r="AX3" s="187"/>
      <c r="AY3" s="187"/>
      <c r="AZ3" s="187"/>
      <c r="BA3" s="187"/>
    </row>
    <row r="4" spans="1:53" ht="87.65" customHeight="1" x14ac:dyDescent="0.3">
      <c r="A4" s="187"/>
      <c r="B4" s="1233" t="s">
        <v>470</v>
      </c>
      <c r="C4" s="1233"/>
      <c r="D4" s="1233"/>
      <c r="E4" s="1233"/>
      <c r="F4" s="1233"/>
      <c r="G4" s="1233"/>
      <c r="H4" s="194"/>
      <c r="I4" s="194"/>
      <c r="J4" s="194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230"/>
      <c r="AD4" s="1230"/>
      <c r="AE4" s="1230"/>
      <c r="AF4" s="1230"/>
      <c r="AG4" s="1230"/>
      <c r="AH4" s="1230"/>
      <c r="AI4" s="1230"/>
      <c r="AJ4" s="187"/>
      <c r="AK4" s="187"/>
      <c r="AL4" s="187"/>
      <c r="AM4" s="187"/>
      <c r="AN4" s="187"/>
      <c r="AO4" s="187"/>
      <c r="AP4" s="187"/>
      <c r="AQ4" s="187"/>
      <c r="AR4" s="187"/>
      <c r="AS4" s="187"/>
      <c r="AT4" s="187"/>
      <c r="AU4" s="187"/>
      <c r="AV4" s="187"/>
      <c r="AW4" s="187"/>
      <c r="AX4" s="187"/>
      <c r="AY4" s="187"/>
      <c r="AZ4" s="187"/>
      <c r="BA4" s="187"/>
    </row>
    <row r="5" spans="1:53" ht="8.5" customHeight="1" x14ac:dyDescent="0.3">
      <c r="A5" s="187"/>
      <c r="B5" s="187"/>
      <c r="C5" s="187"/>
      <c r="D5" s="193"/>
      <c r="E5" s="193"/>
      <c r="F5" s="193"/>
      <c r="G5" s="193"/>
      <c r="H5" s="193"/>
      <c r="I5" s="193"/>
      <c r="J5" s="193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93"/>
      <c r="AD5" s="193"/>
      <c r="AE5" s="193"/>
      <c r="AF5" s="193"/>
      <c r="AG5" s="193"/>
      <c r="AH5" s="193"/>
      <c r="AI5" s="193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7"/>
      <c r="AW5" s="187"/>
      <c r="AX5" s="187"/>
      <c r="AY5" s="187"/>
      <c r="AZ5" s="187"/>
      <c r="BA5" s="187"/>
    </row>
    <row r="6" spans="1:53" ht="12.4" customHeight="1" x14ac:dyDescent="0.3">
      <c r="A6" s="187"/>
      <c r="B6" s="187"/>
      <c r="C6" s="187"/>
      <c r="D6" s="1232" t="s">
        <v>117</v>
      </c>
      <c r="E6" s="1232"/>
      <c r="F6" s="1232"/>
      <c r="G6" s="193"/>
      <c r="H6" s="193"/>
      <c r="I6" s="193"/>
      <c r="J6" s="193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93"/>
      <c r="AD6" s="193"/>
      <c r="AE6" s="193"/>
      <c r="AF6" s="193"/>
      <c r="AG6" s="193"/>
      <c r="AH6" s="193"/>
      <c r="AI6" s="193"/>
      <c r="AJ6" s="187"/>
      <c r="AK6" s="187"/>
      <c r="AL6" s="187"/>
      <c r="AM6" s="187"/>
      <c r="AN6" s="187"/>
      <c r="AO6" s="187"/>
      <c r="AP6" s="187"/>
      <c r="AQ6" s="187"/>
      <c r="AR6" s="187"/>
      <c r="AS6" s="187"/>
      <c r="AT6" s="187"/>
      <c r="AU6" s="187"/>
      <c r="AV6" s="187"/>
      <c r="AW6" s="187"/>
      <c r="AX6" s="187"/>
      <c r="AY6" s="187"/>
      <c r="AZ6" s="187"/>
      <c r="BA6" s="187"/>
    </row>
    <row r="7" spans="1:53" ht="19" thickBot="1" x14ac:dyDescent="0.35">
      <c r="A7" s="187"/>
      <c r="B7" s="196"/>
      <c r="C7" s="196"/>
      <c r="D7" s="218" t="s">
        <v>440</v>
      </c>
      <c r="E7" s="195"/>
      <c r="F7" s="218" t="s">
        <v>441</v>
      </c>
      <c r="G7" s="197"/>
      <c r="H7" s="189"/>
      <c r="I7" s="190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231"/>
      <c r="AD7" s="1231"/>
      <c r="AE7" s="1231"/>
      <c r="AF7" s="1231"/>
      <c r="AG7" s="189"/>
      <c r="AH7" s="190"/>
      <c r="AI7" s="187"/>
      <c r="AJ7" s="187"/>
      <c r="AK7" s="187"/>
      <c r="AL7" s="187"/>
      <c r="AM7" s="187"/>
      <c r="AN7" s="187"/>
      <c r="AO7" s="187"/>
      <c r="AP7" s="187"/>
      <c r="AQ7" s="187"/>
      <c r="AR7" s="187"/>
      <c r="AS7" s="187"/>
      <c r="AT7" s="187"/>
      <c r="AU7" s="187"/>
      <c r="AV7" s="187"/>
      <c r="AW7" s="187"/>
      <c r="AX7" s="187"/>
      <c r="AY7" s="187"/>
      <c r="AZ7" s="187"/>
      <c r="BA7" s="187"/>
    </row>
    <row r="8" spans="1:53" s="202" customFormat="1" ht="20.5" customHeight="1" thickTop="1" x14ac:dyDescent="0.25">
      <c r="A8" s="203"/>
      <c r="B8" s="220" t="s">
        <v>121</v>
      </c>
      <c r="C8" s="214" t="s">
        <v>46</v>
      </c>
      <c r="D8" s="1158" t="s">
        <v>114</v>
      </c>
      <c r="E8" s="201"/>
      <c r="F8" s="1159" t="s">
        <v>114</v>
      </c>
      <c r="G8" s="204"/>
      <c r="H8" s="205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6"/>
      <c r="AC8" s="1227"/>
      <c r="AD8" s="1227"/>
      <c r="AE8" s="1227"/>
      <c r="AF8" s="1227"/>
      <c r="AG8" s="205"/>
      <c r="AH8" s="203"/>
      <c r="AI8" s="203"/>
      <c r="AJ8" s="203"/>
      <c r="AK8" s="203"/>
      <c r="AL8" s="203"/>
      <c r="AM8" s="203"/>
      <c r="AN8" s="203"/>
      <c r="AO8" s="203"/>
      <c r="AP8" s="203"/>
      <c r="AQ8" s="203"/>
      <c r="AR8" s="203"/>
      <c r="AS8" s="203"/>
      <c r="AT8" s="203"/>
      <c r="AU8" s="203"/>
      <c r="AV8" s="203"/>
      <c r="AW8" s="203"/>
      <c r="AX8" s="203"/>
      <c r="AY8" s="203"/>
      <c r="AZ8" s="203"/>
      <c r="BA8" s="206"/>
    </row>
    <row r="9" spans="1:53" s="202" customFormat="1" ht="20.5" customHeight="1" x14ac:dyDescent="0.25">
      <c r="A9" s="203"/>
      <c r="B9" s="220" t="s">
        <v>121</v>
      </c>
      <c r="C9" s="214" t="s">
        <v>98</v>
      </c>
      <c r="D9" s="1158" t="s">
        <v>114</v>
      </c>
      <c r="E9" s="201"/>
      <c r="F9" s="1159" t="s">
        <v>114</v>
      </c>
      <c r="G9" s="207"/>
      <c r="H9" s="205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8"/>
      <c r="AC9" s="1227"/>
      <c r="AD9" s="1227"/>
      <c r="AE9" s="1227"/>
      <c r="AF9" s="1227"/>
      <c r="AG9" s="205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8"/>
    </row>
    <row r="10" spans="1:53" s="202" customFormat="1" ht="20.5" customHeight="1" x14ac:dyDescent="0.25">
      <c r="A10" s="203"/>
      <c r="B10" s="220" t="s">
        <v>121</v>
      </c>
      <c r="C10" s="219" t="s">
        <v>370</v>
      </c>
      <c r="D10" s="1158" t="s">
        <v>114</v>
      </c>
      <c r="E10" s="201"/>
      <c r="F10" s="1160" t="s">
        <v>122</v>
      </c>
      <c r="G10" s="210"/>
      <c r="H10" s="205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8"/>
      <c r="AC10" s="1216"/>
      <c r="AD10" s="1216"/>
      <c r="AE10" s="1216"/>
      <c r="AF10" s="1216"/>
      <c r="AG10" s="205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  <c r="BA10" s="208"/>
    </row>
    <row r="11" spans="1:53" s="202" customFormat="1" ht="20.5" customHeight="1" x14ac:dyDescent="0.25">
      <c r="A11" s="203"/>
      <c r="B11" s="220" t="s">
        <v>121</v>
      </c>
      <c r="C11" s="214" t="s">
        <v>99</v>
      </c>
      <c r="D11" s="1158" t="s">
        <v>114</v>
      </c>
      <c r="E11" s="201"/>
      <c r="F11" s="1159" t="s">
        <v>114</v>
      </c>
      <c r="G11" s="210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8"/>
      <c r="AC11" s="208"/>
      <c r="AD11" s="208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8"/>
    </row>
    <row r="12" spans="1:53" s="202" customFormat="1" ht="20.5" customHeight="1" x14ac:dyDescent="0.25">
      <c r="A12" s="203"/>
      <c r="B12" s="220" t="s">
        <v>121</v>
      </c>
      <c r="C12" s="214" t="s">
        <v>449</v>
      </c>
      <c r="D12" s="1158" t="s">
        <v>114</v>
      </c>
      <c r="E12" s="201"/>
      <c r="F12" s="1159" t="s">
        <v>114</v>
      </c>
      <c r="G12" s="210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8"/>
      <c r="AC12" s="208"/>
      <c r="AD12" s="208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203"/>
      <c r="AS12" s="203"/>
      <c r="AT12" s="203"/>
      <c r="AU12" s="203"/>
      <c r="AV12" s="203"/>
      <c r="AW12" s="203"/>
      <c r="AX12" s="203"/>
      <c r="AY12" s="203"/>
      <c r="AZ12" s="203"/>
      <c r="BA12" s="208"/>
    </row>
    <row r="13" spans="1:53" s="202" customFormat="1" ht="20.5" customHeight="1" x14ac:dyDescent="0.25">
      <c r="A13" s="203"/>
      <c r="B13" s="220" t="s">
        <v>121</v>
      </c>
      <c r="C13" s="214" t="s">
        <v>450</v>
      </c>
      <c r="D13" s="1158" t="s">
        <v>114</v>
      </c>
      <c r="E13" s="201"/>
      <c r="F13" s="1159" t="s">
        <v>114</v>
      </c>
      <c r="G13" s="210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211"/>
      <c r="AG13" s="211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</row>
    <row r="14" spans="1:53" s="202" customFormat="1" ht="20.5" customHeight="1" x14ac:dyDescent="0.25">
      <c r="A14" s="203"/>
      <c r="B14" s="220" t="s">
        <v>121</v>
      </c>
      <c r="C14" s="214" t="s">
        <v>115</v>
      </c>
      <c r="D14" s="1158" t="s">
        <v>114</v>
      </c>
      <c r="E14" s="201"/>
      <c r="F14" s="1159" t="s">
        <v>114</v>
      </c>
      <c r="G14" s="210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1228"/>
      <c r="AG14" s="1229"/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  <c r="AR14" s="203"/>
      <c r="AS14" s="203"/>
      <c r="AT14" s="203"/>
      <c r="AU14" s="203"/>
      <c r="AV14" s="203"/>
      <c r="AW14" s="203"/>
      <c r="AX14" s="203"/>
      <c r="AY14" s="203"/>
      <c r="AZ14" s="203"/>
      <c r="BA14" s="203"/>
    </row>
    <row r="15" spans="1:53" s="202" customFormat="1" ht="20.5" customHeight="1" x14ac:dyDescent="0.25">
      <c r="A15" s="203"/>
      <c r="B15" s="220" t="s">
        <v>121</v>
      </c>
      <c r="C15" s="214" t="s">
        <v>116</v>
      </c>
      <c r="D15" s="1158" t="s">
        <v>114</v>
      </c>
      <c r="E15" s="201"/>
      <c r="F15" s="1159" t="s">
        <v>114</v>
      </c>
      <c r="G15" s="210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0"/>
      <c r="AG15" s="199"/>
      <c r="AH15" s="203"/>
      <c r="AI15" s="203"/>
      <c r="AJ15" s="203"/>
      <c r="AK15" s="203"/>
      <c r="AL15" s="203"/>
      <c r="AM15" s="203"/>
      <c r="AN15" s="203"/>
      <c r="AO15" s="203"/>
      <c r="AP15" s="203"/>
      <c r="AQ15" s="203"/>
      <c r="AR15" s="203"/>
      <c r="AS15" s="203"/>
      <c r="AT15" s="203"/>
      <c r="AU15" s="203"/>
      <c r="AV15" s="203"/>
      <c r="AW15" s="203"/>
      <c r="AX15" s="203"/>
      <c r="AY15" s="203"/>
      <c r="AZ15" s="203"/>
      <c r="BA15" s="203"/>
    </row>
    <row r="16" spans="1:53" s="202" customFormat="1" ht="20.5" customHeight="1" x14ac:dyDescent="0.25">
      <c r="A16" s="203"/>
      <c r="B16" s="220" t="s">
        <v>121</v>
      </c>
      <c r="C16" s="214" t="s">
        <v>101</v>
      </c>
      <c r="D16" s="1158" t="s">
        <v>114</v>
      </c>
      <c r="E16" s="201"/>
      <c r="F16" s="1159" t="s">
        <v>114</v>
      </c>
      <c r="G16" s="210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3"/>
      <c r="W16" s="203"/>
      <c r="X16" s="203"/>
      <c r="Y16" s="203"/>
      <c r="Z16" s="203"/>
      <c r="AA16" s="203"/>
      <c r="AB16" s="203"/>
      <c r="AC16" s="203"/>
      <c r="AD16" s="203"/>
      <c r="AE16" s="203"/>
      <c r="AF16" s="199"/>
      <c r="AG16" s="200"/>
      <c r="AH16" s="203"/>
      <c r="AI16" s="203"/>
      <c r="AJ16" s="203"/>
      <c r="AK16" s="203"/>
      <c r="AL16" s="203"/>
      <c r="AM16" s="203"/>
      <c r="AN16" s="203"/>
      <c r="AO16" s="203"/>
      <c r="AP16" s="203"/>
      <c r="AQ16" s="203"/>
      <c r="AR16" s="203"/>
      <c r="AS16" s="203"/>
      <c r="AT16" s="203"/>
      <c r="AU16" s="203"/>
      <c r="AV16" s="203"/>
      <c r="AW16" s="203"/>
      <c r="AX16" s="203"/>
      <c r="AY16" s="203"/>
      <c r="AZ16" s="203"/>
      <c r="BA16" s="203"/>
    </row>
    <row r="17" spans="1:53" s="202" customFormat="1" ht="20.5" customHeight="1" x14ac:dyDescent="0.25">
      <c r="A17" s="203"/>
      <c r="B17" s="220" t="s">
        <v>121</v>
      </c>
      <c r="C17" s="219" t="s">
        <v>371</v>
      </c>
      <c r="D17" s="1158" t="s">
        <v>114</v>
      </c>
      <c r="E17" s="201"/>
      <c r="F17" s="1160" t="s">
        <v>122</v>
      </c>
      <c r="G17" s="210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199"/>
      <c r="AG17" s="199"/>
      <c r="AH17" s="203"/>
      <c r="AI17" s="203"/>
      <c r="AJ17" s="203"/>
      <c r="AK17" s="203"/>
      <c r="AL17" s="203"/>
      <c r="AM17" s="203"/>
      <c r="AN17" s="203"/>
      <c r="AO17" s="203"/>
      <c r="AP17" s="203"/>
      <c r="AQ17" s="203"/>
      <c r="AR17" s="203"/>
      <c r="AS17" s="203"/>
      <c r="AT17" s="203"/>
      <c r="AU17" s="203"/>
      <c r="AV17" s="203"/>
      <c r="AW17" s="203"/>
      <c r="AX17" s="203"/>
      <c r="AY17" s="203"/>
      <c r="AZ17" s="203"/>
      <c r="BA17" s="203"/>
    </row>
    <row r="18" spans="1:53" s="202" customFormat="1" ht="20.5" customHeight="1" x14ac:dyDescent="0.25">
      <c r="A18" s="203"/>
      <c r="B18" s="220" t="s">
        <v>121</v>
      </c>
      <c r="C18" s="214" t="s">
        <v>100</v>
      </c>
      <c r="D18" s="1158" t="s">
        <v>114</v>
      </c>
      <c r="E18" s="201"/>
      <c r="F18" s="1159" t="s">
        <v>114</v>
      </c>
      <c r="G18" s="210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199"/>
      <c r="AG18" s="199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3"/>
    </row>
    <row r="19" spans="1:53" s="202" customFormat="1" ht="20.5" customHeight="1" x14ac:dyDescent="0.25">
      <c r="A19" s="203"/>
      <c r="B19" s="220" t="s">
        <v>121</v>
      </c>
      <c r="C19" s="214" t="s">
        <v>476</v>
      </c>
      <c r="D19" s="1158" t="s">
        <v>114</v>
      </c>
      <c r="E19" s="201"/>
      <c r="F19" s="1159" t="s">
        <v>114</v>
      </c>
      <c r="G19" s="210"/>
      <c r="H19" s="203"/>
      <c r="I19" s="203"/>
      <c r="J19" s="203"/>
      <c r="K19" s="203"/>
      <c r="L19" s="203"/>
      <c r="M19" s="203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3"/>
      <c r="AC19" s="203"/>
      <c r="AD19" s="203"/>
      <c r="AE19" s="203"/>
      <c r="AF19" s="199"/>
      <c r="AG19" s="199"/>
      <c r="AH19" s="203"/>
      <c r="AI19" s="203"/>
      <c r="AJ19" s="203"/>
      <c r="AK19" s="203"/>
      <c r="AL19" s="203"/>
      <c r="AM19" s="203"/>
      <c r="AN19" s="203"/>
      <c r="AO19" s="203"/>
      <c r="AP19" s="203"/>
      <c r="AQ19" s="203"/>
      <c r="AR19" s="203"/>
      <c r="AS19" s="203"/>
      <c r="AT19" s="203"/>
      <c r="AU19" s="203"/>
      <c r="AV19" s="203"/>
      <c r="AW19" s="203"/>
      <c r="AX19" s="203"/>
      <c r="AY19" s="203"/>
      <c r="AZ19" s="203"/>
      <c r="BA19" s="203"/>
    </row>
    <row r="20" spans="1:53" s="202" customFormat="1" ht="20.5" customHeight="1" x14ac:dyDescent="0.25">
      <c r="A20" s="203"/>
      <c r="B20" s="220" t="s">
        <v>121</v>
      </c>
      <c r="C20" s="214" t="s">
        <v>477</v>
      </c>
      <c r="D20" s="1158" t="s">
        <v>114</v>
      </c>
      <c r="E20" s="201"/>
      <c r="F20" s="1159" t="s">
        <v>114</v>
      </c>
      <c r="G20" s="210"/>
      <c r="H20" s="203"/>
      <c r="I20" s="203"/>
      <c r="J20" s="203"/>
      <c r="K20" s="203"/>
      <c r="L20" s="203"/>
      <c r="M20" s="203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9"/>
      <c r="AC20" s="209"/>
      <c r="AD20" s="209"/>
      <c r="AE20" s="209"/>
      <c r="AF20" s="199"/>
      <c r="AG20" s="199"/>
      <c r="AH20" s="203"/>
      <c r="AI20" s="203"/>
      <c r="AJ20" s="203"/>
      <c r="AK20" s="203"/>
      <c r="AL20" s="203"/>
      <c r="AM20" s="203"/>
      <c r="AN20" s="203"/>
      <c r="AO20" s="203"/>
      <c r="AP20" s="203"/>
      <c r="AQ20" s="203"/>
      <c r="AR20" s="203"/>
      <c r="AS20" s="203"/>
      <c r="AT20" s="203"/>
      <c r="AU20" s="203"/>
      <c r="AV20" s="203"/>
      <c r="AW20" s="203"/>
      <c r="AX20" s="203"/>
      <c r="AY20" s="203"/>
      <c r="AZ20" s="203"/>
      <c r="BA20" s="209"/>
    </row>
    <row r="21" spans="1:53" s="202" customFormat="1" ht="20.5" customHeight="1" x14ac:dyDescent="0.25">
      <c r="A21" s="203"/>
      <c r="B21" s="220" t="s">
        <v>121</v>
      </c>
      <c r="C21" s="219" t="s">
        <v>448</v>
      </c>
      <c r="D21" s="1158" t="s">
        <v>114</v>
      </c>
      <c r="E21" s="201"/>
      <c r="F21" s="1160" t="s">
        <v>122</v>
      </c>
      <c r="G21" s="1190"/>
      <c r="H21" s="203"/>
      <c r="I21" s="203"/>
      <c r="J21" s="203"/>
      <c r="K21" s="203"/>
      <c r="L21" s="203"/>
      <c r="M21" s="203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9"/>
      <c r="AC21" s="209"/>
      <c r="AD21" s="209"/>
      <c r="AE21" s="209"/>
      <c r="AF21" s="199"/>
      <c r="AG21" s="199"/>
      <c r="AH21" s="203"/>
      <c r="AI21" s="203"/>
      <c r="AJ21" s="203"/>
      <c r="AK21" s="203"/>
      <c r="AL21" s="203"/>
      <c r="AM21" s="203"/>
      <c r="AN21" s="203"/>
      <c r="AO21" s="203"/>
      <c r="AP21" s="203"/>
      <c r="AQ21" s="203"/>
      <c r="AR21" s="203"/>
      <c r="AS21" s="203"/>
      <c r="AT21" s="203"/>
      <c r="AU21" s="203"/>
      <c r="AV21" s="203"/>
      <c r="AW21" s="203"/>
      <c r="AX21" s="203"/>
      <c r="AY21" s="203"/>
      <c r="AZ21" s="203"/>
      <c r="BA21" s="209"/>
    </row>
    <row r="22" spans="1:53" s="202" customFormat="1" ht="20.5" customHeight="1" x14ac:dyDescent="0.25">
      <c r="A22" s="203"/>
      <c r="B22" s="220" t="s">
        <v>121</v>
      </c>
      <c r="C22" s="214" t="s">
        <v>478</v>
      </c>
      <c r="D22" s="1158" t="s">
        <v>114</v>
      </c>
      <c r="E22" s="201"/>
      <c r="F22" s="1160" t="s">
        <v>122</v>
      </c>
      <c r="G22" s="210"/>
      <c r="H22" s="203"/>
      <c r="I22" s="203"/>
      <c r="J22" s="203"/>
      <c r="K22" s="203"/>
      <c r="L22" s="203"/>
      <c r="M22" s="203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9"/>
      <c r="AC22" s="209"/>
      <c r="AD22" s="209"/>
      <c r="AE22" s="209"/>
      <c r="AF22" s="199"/>
      <c r="AG22" s="199"/>
      <c r="AH22" s="203"/>
      <c r="AI22" s="203"/>
      <c r="AJ22" s="203"/>
      <c r="AK22" s="203"/>
      <c r="AL22" s="203"/>
      <c r="AM22" s="203"/>
      <c r="AN22" s="203"/>
      <c r="AO22" s="203"/>
      <c r="AP22" s="203"/>
      <c r="AQ22" s="203"/>
      <c r="AR22" s="203"/>
      <c r="AS22" s="203"/>
      <c r="AT22" s="203"/>
      <c r="AU22" s="203"/>
      <c r="AV22" s="203"/>
      <c r="AW22" s="203"/>
      <c r="AX22" s="203"/>
      <c r="AY22" s="203"/>
      <c r="AZ22" s="203"/>
      <c r="BA22" s="209"/>
    </row>
    <row r="23" spans="1:53" s="202" customFormat="1" ht="20.5" customHeight="1" x14ac:dyDescent="0.25">
      <c r="A23" s="203"/>
      <c r="B23" s="220" t="s">
        <v>121</v>
      </c>
      <c r="C23" s="214" t="s">
        <v>358</v>
      </c>
      <c r="D23" s="1158" t="s">
        <v>114</v>
      </c>
      <c r="E23" s="201"/>
      <c r="F23" s="1159" t="s">
        <v>114</v>
      </c>
      <c r="G23" s="210"/>
      <c r="H23" s="203"/>
      <c r="I23" s="203"/>
      <c r="J23" s="203"/>
      <c r="K23" s="203"/>
      <c r="L23" s="203"/>
      <c r="M23" s="203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9"/>
      <c r="AC23" s="209"/>
      <c r="AD23" s="209"/>
      <c r="AE23" s="209"/>
      <c r="AF23" s="199"/>
      <c r="AG23" s="199"/>
      <c r="AH23" s="203"/>
      <c r="AI23" s="203"/>
      <c r="AJ23" s="203"/>
      <c r="AK23" s="203"/>
      <c r="AL23" s="203"/>
      <c r="AM23" s="203"/>
      <c r="AN23" s="203"/>
      <c r="AO23" s="203"/>
      <c r="AP23" s="203"/>
      <c r="AQ23" s="203"/>
      <c r="AR23" s="203"/>
      <c r="AS23" s="203"/>
      <c r="AT23" s="203"/>
      <c r="AU23" s="203"/>
      <c r="AV23" s="203"/>
      <c r="AW23" s="203"/>
      <c r="AX23" s="203"/>
      <c r="AY23" s="203"/>
      <c r="AZ23" s="203"/>
      <c r="BA23" s="209"/>
    </row>
    <row r="24" spans="1:53" s="202" customFormat="1" ht="20.5" customHeight="1" x14ac:dyDescent="0.25">
      <c r="A24" s="203"/>
      <c r="B24" s="220" t="s">
        <v>121</v>
      </c>
      <c r="C24" s="219" t="s">
        <v>118</v>
      </c>
      <c r="D24" s="1158" t="s">
        <v>114</v>
      </c>
      <c r="E24" s="201"/>
      <c r="F24" s="1160"/>
      <c r="G24" s="210"/>
      <c r="H24" s="203"/>
      <c r="I24" s="203"/>
      <c r="J24" s="203"/>
      <c r="K24" s="203"/>
      <c r="L24" s="203"/>
      <c r="M24" s="203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9"/>
      <c r="AC24" s="209"/>
      <c r="AD24" s="209"/>
      <c r="AE24" s="209"/>
      <c r="AF24" s="199"/>
      <c r="AG24" s="199"/>
      <c r="AH24" s="203"/>
      <c r="AI24" s="203"/>
      <c r="AJ24" s="203"/>
      <c r="AK24" s="203"/>
      <c r="AL24" s="203"/>
      <c r="AM24" s="203"/>
      <c r="AN24" s="203"/>
      <c r="AO24" s="203"/>
      <c r="AP24" s="203"/>
      <c r="AQ24" s="203"/>
      <c r="AR24" s="203"/>
      <c r="AS24" s="203"/>
      <c r="AT24" s="203"/>
      <c r="AU24" s="203"/>
      <c r="AV24" s="203"/>
      <c r="AW24" s="203"/>
      <c r="AX24" s="203"/>
      <c r="AY24" s="203"/>
      <c r="AZ24" s="203"/>
      <c r="BA24" s="209"/>
    </row>
    <row r="25" spans="1:53" s="202" customFormat="1" ht="20.5" customHeight="1" x14ac:dyDescent="0.25">
      <c r="A25" s="203"/>
      <c r="B25" s="220" t="s">
        <v>121</v>
      </c>
      <c r="C25" s="219" t="s">
        <v>119</v>
      </c>
      <c r="D25" s="1158" t="s">
        <v>114</v>
      </c>
      <c r="E25" s="201"/>
      <c r="F25" s="1160"/>
      <c r="G25" s="210"/>
      <c r="H25" s="203"/>
      <c r="I25" s="203"/>
      <c r="J25" s="203"/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9"/>
      <c r="AC25" s="209"/>
      <c r="AD25" s="209"/>
      <c r="AE25" s="209"/>
      <c r="AF25" s="199"/>
      <c r="AG25" s="199"/>
      <c r="AH25" s="203"/>
      <c r="AI25" s="203"/>
      <c r="AJ25" s="203"/>
      <c r="AK25" s="203"/>
      <c r="AL25" s="203"/>
      <c r="AM25" s="203"/>
      <c r="AN25" s="203"/>
      <c r="AO25" s="203"/>
      <c r="AP25" s="203"/>
      <c r="AQ25" s="203"/>
      <c r="AR25" s="203"/>
      <c r="AS25" s="203"/>
      <c r="AT25" s="203"/>
      <c r="AU25" s="203"/>
      <c r="AV25" s="203"/>
      <c r="AW25" s="203"/>
      <c r="AX25" s="203"/>
      <c r="AY25" s="203"/>
      <c r="AZ25" s="203"/>
      <c r="BA25" s="209"/>
    </row>
    <row r="26" spans="1:53" s="202" customFormat="1" ht="20.5" customHeight="1" x14ac:dyDescent="0.25">
      <c r="A26" s="203"/>
      <c r="B26" s="220" t="s">
        <v>121</v>
      </c>
      <c r="C26" s="214" t="s">
        <v>120</v>
      </c>
      <c r="D26" s="1158" t="s">
        <v>114</v>
      </c>
      <c r="E26" s="201"/>
      <c r="F26" s="1159" t="s">
        <v>114</v>
      </c>
      <c r="G26" s="210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9"/>
      <c r="AC26" s="209"/>
      <c r="AD26" s="209"/>
      <c r="AE26" s="209"/>
      <c r="AF26" s="199"/>
      <c r="AG26" s="199"/>
      <c r="AH26" s="203"/>
      <c r="AI26" s="203"/>
      <c r="AJ26" s="203"/>
      <c r="AK26" s="203"/>
      <c r="AL26" s="203"/>
      <c r="AM26" s="203"/>
      <c r="AN26" s="203"/>
      <c r="AO26" s="203"/>
      <c r="AP26" s="203"/>
      <c r="AQ26" s="203"/>
      <c r="AR26" s="203"/>
      <c r="AS26" s="203"/>
      <c r="AT26" s="203"/>
      <c r="AU26" s="203"/>
      <c r="AV26" s="203"/>
      <c r="AW26" s="203"/>
      <c r="AX26" s="203"/>
      <c r="AY26" s="203"/>
      <c r="AZ26" s="203"/>
      <c r="BA26" s="209"/>
    </row>
    <row r="27" spans="1:53" ht="20.5" customHeight="1" x14ac:dyDescent="0.25">
      <c r="B27" s="220" t="s">
        <v>121</v>
      </c>
      <c r="C27" s="214" t="s">
        <v>468</v>
      </c>
      <c r="D27" s="1158" t="s">
        <v>114</v>
      </c>
      <c r="E27" s="201"/>
      <c r="F27" s="1159" t="s">
        <v>114</v>
      </c>
      <c r="G27" s="1190"/>
    </row>
    <row r="28" spans="1:53" s="202" customFormat="1" ht="20.5" customHeight="1" x14ac:dyDescent="0.25">
      <c r="A28" s="203"/>
      <c r="B28" s="220" t="s">
        <v>121</v>
      </c>
      <c r="C28" s="214" t="s">
        <v>469</v>
      </c>
      <c r="D28" s="1158" t="s">
        <v>114</v>
      </c>
      <c r="E28" s="201"/>
      <c r="F28" s="1159" t="s">
        <v>114</v>
      </c>
      <c r="G28" s="210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9"/>
      <c r="AC28" s="209"/>
      <c r="AD28" s="209"/>
      <c r="AE28" s="209"/>
      <c r="AF28" s="199"/>
      <c r="AG28" s="199"/>
      <c r="AH28" s="203"/>
      <c r="AI28" s="203"/>
      <c r="AJ28" s="203"/>
      <c r="AK28" s="203"/>
      <c r="AL28" s="203"/>
      <c r="AM28" s="203"/>
      <c r="AN28" s="203"/>
      <c r="AO28" s="203"/>
      <c r="AP28" s="203"/>
      <c r="AQ28" s="203"/>
      <c r="AR28" s="203"/>
      <c r="AS28" s="203"/>
      <c r="AT28" s="203"/>
      <c r="AU28" s="203"/>
      <c r="AV28" s="203"/>
      <c r="AW28" s="203"/>
      <c r="AX28" s="203"/>
      <c r="AY28" s="203"/>
      <c r="AZ28" s="203"/>
      <c r="BA28" s="209"/>
    </row>
    <row r="29" spans="1:53" s="202" customFormat="1" ht="15" thickBot="1" x14ac:dyDescent="0.35">
      <c r="A29" s="203"/>
      <c r="B29" s="216"/>
      <c r="C29" s="215"/>
      <c r="D29" s="212"/>
      <c r="E29" s="213"/>
      <c r="F29" s="213"/>
      <c r="G29" s="198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9"/>
      <c r="AC29" s="209"/>
      <c r="AD29" s="209"/>
      <c r="AE29" s="209"/>
      <c r="AF29" s="199"/>
      <c r="AG29" s="199"/>
      <c r="AH29" s="203"/>
      <c r="AI29" s="203"/>
      <c r="AJ29" s="203"/>
      <c r="AK29" s="203"/>
      <c r="AL29" s="203"/>
      <c r="AM29" s="203"/>
      <c r="AN29" s="203"/>
      <c r="AO29" s="203"/>
      <c r="AP29" s="203"/>
      <c r="AQ29" s="203"/>
      <c r="AR29" s="203"/>
      <c r="AS29" s="203"/>
      <c r="AT29" s="203"/>
      <c r="AU29" s="203"/>
      <c r="AV29" s="203"/>
      <c r="AW29" s="203"/>
      <c r="AX29" s="203"/>
      <c r="AY29" s="203"/>
      <c r="AZ29" s="203"/>
      <c r="BA29" s="209"/>
    </row>
    <row r="30" spans="1:53" ht="15" thickTop="1" x14ac:dyDescent="0.3">
      <c r="A30" s="187"/>
      <c r="B30" s="187"/>
      <c r="C30" s="190"/>
      <c r="D30" s="190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90"/>
      <c r="AC30" s="190"/>
      <c r="AD30" s="190"/>
      <c r="AE30" s="190"/>
      <c r="AF30" s="191"/>
      <c r="AG30" s="191"/>
      <c r="AH30" s="187"/>
      <c r="AI30" s="187"/>
      <c r="AJ30" s="187"/>
      <c r="AK30" s="187"/>
      <c r="AL30" s="187"/>
      <c r="AM30" s="187"/>
      <c r="AN30" s="187"/>
      <c r="AO30" s="187"/>
      <c r="AP30" s="187"/>
      <c r="AQ30" s="187"/>
      <c r="AR30" s="187"/>
      <c r="AS30" s="187"/>
      <c r="AT30" s="187"/>
      <c r="AU30" s="187"/>
      <c r="AV30" s="187"/>
      <c r="AW30" s="187"/>
      <c r="AX30" s="187"/>
      <c r="AY30" s="187"/>
      <c r="AZ30" s="187"/>
      <c r="BA30" s="190"/>
    </row>
    <row r="31" spans="1:53" ht="14.5" x14ac:dyDescent="0.3">
      <c r="A31" s="187"/>
      <c r="B31" s="1223"/>
      <c r="C31" s="1224"/>
      <c r="D31" s="1225"/>
      <c r="E31" s="190"/>
      <c r="F31" s="190"/>
      <c r="G31" s="190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90"/>
      <c r="AC31" s="190"/>
      <c r="AD31" s="187"/>
      <c r="AE31" s="187"/>
      <c r="AF31" s="191"/>
      <c r="AG31" s="191"/>
      <c r="AH31" s="187"/>
      <c r="AI31" s="187"/>
      <c r="AJ31" s="187"/>
      <c r="AK31" s="187"/>
      <c r="AL31" s="187"/>
      <c r="AM31" s="187"/>
      <c r="AN31" s="187"/>
      <c r="AO31" s="187"/>
      <c r="AP31" s="187"/>
      <c r="AQ31" s="187"/>
      <c r="AR31" s="187"/>
      <c r="AS31" s="187"/>
      <c r="AT31" s="187"/>
      <c r="AU31" s="187"/>
      <c r="AV31" s="187"/>
      <c r="AW31" s="187"/>
      <c r="AX31" s="187"/>
      <c r="AY31" s="187"/>
      <c r="AZ31" s="187"/>
      <c r="BA31" s="190"/>
    </row>
    <row r="32" spans="1:53" ht="14.5" x14ac:dyDescent="0.3">
      <c r="A32" s="187"/>
      <c r="B32" s="1223"/>
      <c r="C32" s="1224"/>
      <c r="D32" s="1225"/>
      <c r="E32" s="190"/>
      <c r="F32" s="190"/>
      <c r="G32" s="190"/>
      <c r="H32" s="190"/>
      <c r="I32" s="190"/>
      <c r="J32" s="190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87"/>
      <c r="AD32" s="187"/>
      <c r="AE32" s="187"/>
      <c r="AF32" s="191"/>
      <c r="AG32" s="191"/>
      <c r="AH32" s="187"/>
      <c r="AI32" s="187"/>
      <c r="AJ32" s="187"/>
      <c r="AK32" s="187"/>
      <c r="AL32" s="187"/>
      <c r="AM32" s="187"/>
      <c r="AN32" s="187"/>
      <c r="AO32" s="187"/>
      <c r="AP32" s="187"/>
      <c r="AQ32" s="187"/>
      <c r="AR32" s="187"/>
      <c r="AS32" s="187"/>
      <c r="AT32" s="187"/>
      <c r="AU32" s="187"/>
      <c r="AV32" s="187"/>
      <c r="AW32" s="187"/>
      <c r="AX32" s="187"/>
      <c r="AY32" s="187"/>
      <c r="AZ32" s="187"/>
      <c r="BA32" s="187"/>
    </row>
    <row r="33" spans="1:53" ht="14.5" x14ac:dyDescent="0.3">
      <c r="A33" s="187"/>
      <c r="B33" s="1223"/>
      <c r="C33" s="1224"/>
      <c r="D33" s="1225"/>
      <c r="E33" s="190"/>
      <c r="F33" s="190"/>
      <c r="G33" s="190"/>
      <c r="H33" s="190"/>
      <c r="I33" s="190"/>
      <c r="J33" s="190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91"/>
      <c r="AG33" s="191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  <c r="AT33" s="187"/>
      <c r="AU33" s="187"/>
      <c r="AV33" s="187"/>
      <c r="AW33" s="187"/>
      <c r="AX33" s="187"/>
      <c r="AY33" s="187"/>
      <c r="AZ33" s="187"/>
      <c r="BA33" s="187"/>
    </row>
    <row r="34" spans="1:53" ht="14.5" x14ac:dyDescent="0.3">
      <c r="A34" s="187"/>
      <c r="B34" s="1223"/>
      <c r="C34" s="1224"/>
      <c r="D34" s="1225"/>
      <c r="E34" s="190"/>
      <c r="F34" s="190"/>
      <c r="G34" s="190"/>
      <c r="H34" s="190"/>
      <c r="I34" s="190"/>
      <c r="J34" s="190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91"/>
      <c r="AG34" s="191"/>
      <c r="AH34" s="187"/>
      <c r="AI34" s="187"/>
      <c r="AJ34" s="187"/>
      <c r="AK34" s="187"/>
      <c r="AL34" s="187"/>
      <c r="AM34" s="187"/>
      <c r="AN34" s="187"/>
      <c r="AO34" s="187"/>
      <c r="AP34" s="187"/>
      <c r="AQ34" s="187"/>
      <c r="AR34" s="187"/>
      <c r="AS34" s="187"/>
      <c r="AT34" s="187"/>
      <c r="AU34" s="187"/>
      <c r="AV34" s="187"/>
      <c r="AW34" s="187"/>
      <c r="AX34" s="187"/>
      <c r="AY34" s="187"/>
      <c r="AZ34" s="187"/>
      <c r="BA34" s="187"/>
    </row>
    <row r="35" spans="1:53" ht="13" x14ac:dyDescent="0.3">
      <c r="A35" s="187"/>
      <c r="B35" s="1223"/>
      <c r="C35" s="1224"/>
      <c r="D35" s="1225"/>
      <c r="E35" s="190"/>
      <c r="F35" s="190"/>
      <c r="G35" s="190"/>
      <c r="H35" s="190"/>
      <c r="I35" s="190"/>
      <c r="J35" s="190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92"/>
      <c r="AG35" s="192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  <c r="AT35" s="187"/>
      <c r="AU35" s="187"/>
      <c r="AV35" s="187"/>
      <c r="AW35" s="187"/>
      <c r="AX35" s="187"/>
      <c r="AY35" s="187"/>
      <c r="AZ35" s="187"/>
      <c r="BA35" s="187"/>
    </row>
    <row r="36" spans="1:53" ht="13" x14ac:dyDescent="0.3">
      <c r="A36" s="187"/>
      <c r="B36" s="1223"/>
      <c r="C36" s="1224"/>
      <c r="D36" s="1225"/>
      <c r="E36" s="190"/>
      <c r="F36" s="190"/>
      <c r="G36" s="190"/>
      <c r="H36" s="190"/>
      <c r="I36" s="190"/>
      <c r="J36" s="190"/>
      <c r="K36" s="187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187"/>
      <c r="AK36" s="187"/>
      <c r="AL36" s="187"/>
      <c r="AM36" s="187"/>
      <c r="AN36" s="187"/>
      <c r="AO36" s="187"/>
      <c r="AP36" s="187"/>
      <c r="AQ36" s="187"/>
      <c r="AR36" s="187"/>
      <c r="AS36" s="187"/>
      <c r="AT36" s="187"/>
      <c r="AU36" s="187"/>
      <c r="AV36" s="187"/>
      <c r="AW36" s="187"/>
      <c r="AX36" s="187"/>
      <c r="AY36" s="187"/>
      <c r="AZ36" s="187"/>
      <c r="BA36" s="187"/>
    </row>
    <row r="37" spans="1:53" ht="13" x14ac:dyDescent="0.3">
      <c r="A37" s="187"/>
      <c r="B37" s="1223"/>
      <c r="C37" s="1224"/>
      <c r="D37" s="1225"/>
      <c r="E37" s="190"/>
      <c r="F37" s="190"/>
      <c r="G37" s="190"/>
      <c r="H37" s="190"/>
      <c r="I37" s="190"/>
      <c r="J37" s="190"/>
      <c r="K37" s="187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  <c r="W37" s="187"/>
      <c r="X37" s="187"/>
      <c r="Y37" s="187"/>
      <c r="Z37" s="187"/>
      <c r="AA37" s="187"/>
      <c r="AB37" s="187"/>
      <c r="AC37" s="187"/>
      <c r="AD37" s="187"/>
      <c r="AE37" s="187"/>
      <c r="AF37" s="187"/>
      <c r="AG37" s="187"/>
      <c r="AH37" s="187"/>
      <c r="AI37" s="187"/>
      <c r="AJ37" s="187"/>
      <c r="AK37" s="187"/>
      <c r="AL37" s="187"/>
      <c r="AM37" s="187"/>
      <c r="AN37" s="187"/>
      <c r="AO37" s="187"/>
      <c r="AP37" s="187"/>
      <c r="AQ37" s="187"/>
      <c r="AR37" s="187"/>
      <c r="AS37" s="187"/>
      <c r="AT37" s="187"/>
      <c r="AU37" s="187"/>
      <c r="AV37" s="187"/>
      <c r="AW37" s="187"/>
      <c r="AX37" s="187"/>
      <c r="AY37" s="187"/>
      <c r="AZ37" s="187"/>
      <c r="BA37" s="187"/>
    </row>
    <row r="38" spans="1:53" ht="13" x14ac:dyDescent="0.3">
      <c r="A38" s="187"/>
      <c r="B38" s="1223"/>
      <c r="C38" s="1224"/>
      <c r="D38" s="1225"/>
      <c r="E38" s="190"/>
      <c r="F38" s="190"/>
      <c r="G38" s="190"/>
      <c r="H38" s="190"/>
      <c r="I38" s="190"/>
      <c r="J38" s="190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7"/>
      <c r="AE38" s="187"/>
      <c r="AF38" s="187"/>
      <c r="AG38" s="187"/>
      <c r="AH38" s="187"/>
      <c r="AI38" s="187"/>
      <c r="AJ38" s="187"/>
      <c r="AK38" s="187"/>
      <c r="AL38" s="187"/>
      <c r="AM38" s="187"/>
      <c r="AN38" s="187"/>
      <c r="AO38" s="187"/>
      <c r="AP38" s="187"/>
      <c r="AQ38" s="187"/>
      <c r="AR38" s="187"/>
      <c r="AS38" s="187"/>
      <c r="AT38" s="187"/>
      <c r="AU38" s="187"/>
      <c r="AV38" s="187"/>
      <c r="AW38" s="187"/>
      <c r="AX38" s="187"/>
      <c r="AY38" s="187"/>
      <c r="AZ38" s="187"/>
      <c r="BA38" s="187"/>
    </row>
    <row r="39" spans="1:53" ht="13" x14ac:dyDescent="0.3">
      <c r="A39" s="187"/>
      <c r="B39" s="1223"/>
      <c r="C39" s="1224"/>
      <c r="D39" s="1225"/>
      <c r="E39" s="190"/>
      <c r="F39" s="190"/>
      <c r="G39" s="190"/>
      <c r="H39" s="190"/>
      <c r="I39" s="190"/>
      <c r="J39" s="190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  <c r="AM39" s="187"/>
      <c r="AN39" s="187"/>
      <c r="AO39" s="187"/>
      <c r="AP39" s="187"/>
      <c r="AQ39" s="187"/>
      <c r="AR39" s="187"/>
      <c r="AS39" s="187"/>
      <c r="AT39" s="187"/>
      <c r="AU39" s="187"/>
      <c r="AV39" s="187"/>
      <c r="AW39" s="187"/>
      <c r="AX39" s="187"/>
      <c r="AY39" s="187"/>
      <c r="AZ39" s="187"/>
      <c r="BA39" s="187"/>
    </row>
    <row r="40" spans="1:53" ht="13" x14ac:dyDescent="0.3">
      <c r="A40" s="187"/>
      <c r="B40" s="1223"/>
      <c r="C40" s="1224"/>
      <c r="D40" s="1225"/>
      <c r="E40" s="190"/>
      <c r="F40" s="190"/>
      <c r="G40" s="190"/>
      <c r="H40" s="190"/>
      <c r="I40" s="190"/>
      <c r="J40" s="190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  <c r="AI40" s="187"/>
      <c r="AJ40" s="187"/>
      <c r="AK40" s="187"/>
      <c r="AL40" s="187"/>
      <c r="AM40" s="187"/>
      <c r="AN40" s="187"/>
      <c r="AO40" s="187"/>
      <c r="AP40" s="187"/>
      <c r="AQ40" s="187"/>
      <c r="AR40" s="187"/>
      <c r="AS40" s="187"/>
      <c r="AT40" s="187"/>
      <c r="AU40" s="187"/>
      <c r="AV40" s="187"/>
      <c r="AW40" s="187"/>
      <c r="AX40" s="187"/>
      <c r="AY40" s="187"/>
      <c r="AZ40" s="187"/>
      <c r="BA40" s="187"/>
    </row>
    <row r="41" spans="1:53" ht="13" x14ac:dyDescent="0.3">
      <c r="A41" s="187"/>
      <c r="B41" s="187"/>
      <c r="C41" s="187"/>
      <c r="D41" s="187"/>
      <c r="E41" s="187"/>
      <c r="F41" s="187"/>
      <c r="G41" s="187"/>
      <c r="H41" s="190"/>
      <c r="I41" s="190"/>
      <c r="J41" s="190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7"/>
      <c r="AE41" s="187"/>
      <c r="AF41" s="187"/>
      <c r="AG41" s="187"/>
      <c r="AH41" s="187"/>
      <c r="AI41" s="187"/>
      <c r="AJ41" s="187"/>
      <c r="AK41" s="187"/>
      <c r="AL41" s="187"/>
      <c r="AM41" s="187"/>
      <c r="AN41" s="187"/>
      <c r="AO41" s="187"/>
      <c r="AP41" s="187"/>
      <c r="AQ41" s="187"/>
      <c r="AR41" s="187"/>
      <c r="AS41" s="187"/>
      <c r="AT41" s="187"/>
      <c r="AU41" s="187"/>
      <c r="AV41" s="187"/>
      <c r="AW41" s="187"/>
      <c r="AX41" s="187"/>
      <c r="AY41" s="187"/>
      <c r="AZ41" s="187"/>
      <c r="BA41" s="187"/>
    </row>
    <row r="42" spans="1:53" ht="13" x14ac:dyDescent="0.3">
      <c r="A42" s="187"/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7"/>
      <c r="AE42" s="187"/>
      <c r="AF42" s="187"/>
      <c r="AG42" s="187"/>
      <c r="AH42" s="187"/>
      <c r="AI42" s="187"/>
      <c r="AJ42" s="187"/>
      <c r="AK42" s="187"/>
      <c r="AL42" s="187"/>
      <c r="AM42" s="187"/>
      <c r="AN42" s="187"/>
      <c r="AO42" s="187"/>
      <c r="AP42" s="187"/>
      <c r="AQ42" s="187"/>
      <c r="AR42" s="187"/>
      <c r="AS42" s="187"/>
      <c r="AT42" s="187"/>
      <c r="AU42" s="187"/>
      <c r="AV42" s="187"/>
      <c r="AW42" s="187"/>
      <c r="AX42" s="187"/>
      <c r="AY42" s="187"/>
      <c r="AZ42" s="187"/>
      <c r="BA42" s="187"/>
    </row>
    <row r="43" spans="1:53" ht="13" x14ac:dyDescent="0.3">
      <c r="A43" s="187"/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7"/>
      <c r="AE43" s="187"/>
      <c r="AF43" s="187"/>
      <c r="AG43" s="187"/>
      <c r="AH43" s="187"/>
      <c r="AI43" s="187"/>
      <c r="AJ43" s="187"/>
      <c r="AK43" s="187"/>
      <c r="AL43" s="187"/>
      <c r="AM43" s="187"/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</row>
    <row r="44" spans="1:53" ht="13" x14ac:dyDescent="0.3">
      <c r="A44" s="187"/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7"/>
      <c r="AE44" s="187"/>
      <c r="AF44" s="187"/>
      <c r="AG44" s="187"/>
      <c r="AH44" s="187"/>
      <c r="AI44" s="187"/>
      <c r="AJ44" s="187"/>
      <c r="AK44" s="187"/>
      <c r="AL44" s="187"/>
      <c r="AM44" s="187"/>
      <c r="AN44" s="187"/>
      <c r="AO44" s="187"/>
      <c r="AP44" s="187"/>
      <c r="AQ44" s="187"/>
      <c r="AR44" s="187"/>
      <c r="AS44" s="187"/>
      <c r="AT44" s="187"/>
      <c r="AU44" s="187"/>
      <c r="AV44" s="187"/>
      <c r="AW44" s="187"/>
      <c r="AX44" s="187"/>
      <c r="AY44" s="187"/>
      <c r="AZ44" s="187"/>
      <c r="BA44" s="187"/>
    </row>
    <row r="45" spans="1:53" ht="13" x14ac:dyDescent="0.3">
      <c r="A45" s="187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7"/>
      <c r="AE45" s="187"/>
      <c r="AF45" s="187"/>
      <c r="AG45" s="187"/>
      <c r="AH45" s="187"/>
      <c r="AI45" s="187"/>
      <c r="AJ45" s="187"/>
      <c r="AK45" s="187"/>
      <c r="AL45" s="187"/>
      <c r="AM45" s="187"/>
      <c r="AN45" s="187"/>
      <c r="AO45" s="187"/>
      <c r="AP45" s="187"/>
      <c r="AQ45" s="187"/>
      <c r="AR45" s="187"/>
      <c r="AS45" s="187"/>
      <c r="AT45" s="187"/>
      <c r="AU45" s="187"/>
      <c r="AV45" s="187"/>
      <c r="AW45" s="187"/>
      <c r="AX45" s="187"/>
      <c r="AY45" s="187"/>
      <c r="AZ45" s="187"/>
      <c r="BA45" s="187"/>
    </row>
    <row r="46" spans="1:53" ht="13" x14ac:dyDescent="0.3">
      <c r="A46" s="187"/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7"/>
      <c r="AE46" s="187"/>
      <c r="AF46" s="187"/>
      <c r="AG46" s="187"/>
      <c r="AH46" s="187"/>
      <c r="AI46" s="187"/>
      <c r="AJ46" s="187"/>
      <c r="AK46" s="187"/>
      <c r="AL46" s="187"/>
      <c r="AM46" s="187"/>
      <c r="AN46" s="187"/>
      <c r="AO46" s="187"/>
      <c r="AP46" s="187"/>
      <c r="AQ46" s="187"/>
      <c r="AR46" s="187"/>
      <c r="AS46" s="187"/>
      <c r="AT46" s="187"/>
      <c r="AU46" s="187"/>
      <c r="AV46" s="187"/>
      <c r="AW46" s="187"/>
      <c r="AX46" s="187"/>
      <c r="AY46" s="187"/>
      <c r="AZ46" s="187"/>
      <c r="BA46" s="187"/>
    </row>
    <row r="47" spans="1:53" ht="13" x14ac:dyDescent="0.3">
      <c r="A47" s="187"/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7"/>
      <c r="AE47" s="187"/>
      <c r="AF47" s="187"/>
      <c r="AG47" s="187"/>
      <c r="AH47" s="187"/>
      <c r="AI47" s="187"/>
      <c r="AJ47" s="187"/>
      <c r="AK47" s="187"/>
      <c r="AL47" s="187"/>
      <c r="AM47" s="187"/>
      <c r="AN47" s="187"/>
      <c r="AO47" s="187"/>
      <c r="AP47" s="187"/>
      <c r="AQ47" s="187"/>
      <c r="AR47" s="187"/>
      <c r="AS47" s="187"/>
      <c r="AT47" s="187"/>
      <c r="AU47" s="187"/>
      <c r="AV47" s="187"/>
      <c r="AW47" s="187"/>
      <c r="AX47" s="187"/>
      <c r="AY47" s="187"/>
      <c r="AZ47" s="187"/>
      <c r="BA47" s="187"/>
    </row>
    <row r="48" spans="1:53" ht="13" x14ac:dyDescent="0.3">
      <c r="A48" s="187"/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7"/>
      <c r="AE48" s="187"/>
      <c r="AF48" s="187"/>
      <c r="AG48" s="187"/>
      <c r="AH48" s="187"/>
      <c r="AI48" s="187"/>
      <c r="AJ48" s="187"/>
      <c r="AK48" s="187"/>
      <c r="AL48" s="187"/>
      <c r="AM48" s="187"/>
      <c r="AN48" s="187"/>
      <c r="AO48" s="187"/>
      <c r="AP48" s="187"/>
      <c r="AQ48" s="187"/>
      <c r="AR48" s="187"/>
      <c r="AS48" s="187"/>
      <c r="AT48" s="187"/>
      <c r="AU48" s="187"/>
      <c r="AV48" s="187"/>
      <c r="AW48" s="187"/>
      <c r="AX48" s="187"/>
      <c r="AY48" s="187"/>
      <c r="AZ48" s="187"/>
      <c r="BA48" s="187"/>
    </row>
    <row r="49" spans="1:53" ht="13" x14ac:dyDescent="0.3">
      <c r="A49" s="187"/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7"/>
      <c r="AL49" s="187"/>
      <c r="AM49" s="187"/>
      <c r="AN49" s="187"/>
      <c r="AO49" s="187"/>
      <c r="AP49" s="187"/>
      <c r="AQ49" s="187"/>
      <c r="AR49" s="187"/>
      <c r="AS49" s="187"/>
      <c r="AT49" s="187"/>
      <c r="AU49" s="187"/>
      <c r="AV49" s="187"/>
      <c r="AW49" s="187"/>
      <c r="AX49" s="187"/>
      <c r="AY49" s="187"/>
      <c r="AZ49" s="187"/>
      <c r="BA49" s="187"/>
    </row>
    <row r="50" spans="1:53" ht="13" x14ac:dyDescent="0.3">
      <c r="A50" s="187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7"/>
      <c r="AE50" s="187"/>
      <c r="AF50" s="187"/>
      <c r="AG50" s="187"/>
      <c r="AH50" s="187"/>
      <c r="AI50" s="187"/>
      <c r="AJ50" s="187"/>
      <c r="AK50" s="187"/>
      <c r="AL50" s="187"/>
      <c r="AM50" s="187"/>
      <c r="AN50" s="187"/>
      <c r="AO50" s="187"/>
      <c r="AP50" s="187"/>
      <c r="AQ50" s="187"/>
      <c r="AR50" s="187"/>
      <c r="AS50" s="187"/>
      <c r="AT50" s="187"/>
      <c r="AU50" s="187"/>
      <c r="AV50" s="187"/>
      <c r="AW50" s="187"/>
      <c r="AX50" s="187"/>
      <c r="AY50" s="187"/>
      <c r="AZ50" s="187"/>
      <c r="BA50" s="187"/>
    </row>
    <row r="51" spans="1:53" ht="13" x14ac:dyDescent="0.3">
      <c r="A51" s="187"/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7"/>
      <c r="T51" s="187"/>
      <c r="U51" s="187"/>
      <c r="V51" s="187"/>
      <c r="W51" s="187"/>
      <c r="X51" s="187"/>
      <c r="Y51" s="187"/>
      <c r="Z51" s="187"/>
      <c r="AA51" s="187"/>
      <c r="AB51" s="187"/>
      <c r="AC51" s="187"/>
      <c r="AD51" s="187"/>
      <c r="AE51" s="187"/>
      <c r="AF51" s="187"/>
      <c r="AG51" s="187"/>
      <c r="AH51" s="187"/>
      <c r="AI51" s="187"/>
      <c r="AJ51" s="187"/>
      <c r="AK51" s="187"/>
      <c r="AL51" s="187"/>
      <c r="AM51" s="187"/>
      <c r="AN51" s="187"/>
      <c r="AO51" s="187"/>
      <c r="AP51" s="187"/>
      <c r="AQ51" s="187"/>
      <c r="AR51" s="187"/>
      <c r="AS51" s="187"/>
      <c r="AT51" s="187"/>
      <c r="AU51" s="187"/>
      <c r="AV51" s="187"/>
      <c r="AW51" s="187"/>
      <c r="AX51" s="187"/>
      <c r="AY51" s="187"/>
      <c r="AZ51" s="187"/>
      <c r="BA51" s="187"/>
    </row>
    <row r="52" spans="1:53" ht="13" x14ac:dyDescent="0.3">
      <c r="A52" s="187"/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7"/>
      <c r="AE52" s="187"/>
      <c r="AF52" s="187"/>
      <c r="AG52" s="187"/>
      <c r="AH52" s="187"/>
      <c r="AI52" s="187"/>
      <c r="AJ52" s="187"/>
      <c r="AK52" s="187"/>
      <c r="AL52" s="187"/>
      <c r="AM52" s="187"/>
      <c r="AN52" s="187"/>
      <c r="AO52" s="187"/>
      <c r="AP52" s="187"/>
      <c r="AQ52" s="187"/>
      <c r="AR52" s="187"/>
      <c r="AS52" s="187"/>
      <c r="AT52" s="187"/>
      <c r="AU52" s="187"/>
      <c r="AV52" s="187"/>
      <c r="AW52" s="187"/>
      <c r="AX52" s="187"/>
      <c r="AY52" s="187"/>
      <c r="AZ52" s="187"/>
      <c r="BA52" s="187"/>
    </row>
    <row r="53" spans="1:53" ht="13" x14ac:dyDescent="0.3">
      <c r="A53" s="187"/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87"/>
      <c r="AE53" s="187"/>
      <c r="AF53" s="187"/>
      <c r="AG53" s="187"/>
      <c r="AH53" s="187"/>
      <c r="AI53" s="187"/>
      <c r="AJ53" s="187"/>
      <c r="AK53" s="187"/>
      <c r="AL53" s="187"/>
      <c r="AM53" s="187"/>
      <c r="AN53" s="187"/>
      <c r="AO53" s="187"/>
      <c r="AP53" s="187"/>
      <c r="AQ53" s="187"/>
      <c r="AR53" s="187"/>
      <c r="AS53" s="187"/>
      <c r="AT53" s="187"/>
      <c r="AU53" s="187"/>
      <c r="AV53" s="187"/>
      <c r="AW53" s="187"/>
      <c r="AX53" s="187"/>
      <c r="AY53" s="187"/>
      <c r="AZ53" s="187"/>
      <c r="BA53" s="187"/>
    </row>
    <row r="54" spans="1:53" ht="13" x14ac:dyDescent="0.3">
      <c r="A54" s="187"/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7"/>
      <c r="AI54" s="187"/>
      <c r="AJ54" s="187"/>
      <c r="AK54" s="187"/>
      <c r="AL54" s="187"/>
      <c r="AM54" s="187"/>
      <c r="AN54" s="187"/>
      <c r="AO54" s="187"/>
      <c r="AP54" s="187"/>
      <c r="AQ54" s="187"/>
      <c r="AR54" s="187"/>
      <c r="AS54" s="187"/>
      <c r="AT54" s="187"/>
      <c r="AU54" s="187"/>
      <c r="AV54" s="187"/>
      <c r="AW54" s="187"/>
      <c r="AX54" s="187"/>
      <c r="AY54" s="187"/>
      <c r="AZ54" s="187"/>
      <c r="BA54" s="187"/>
    </row>
    <row r="55" spans="1:53" ht="13" x14ac:dyDescent="0.3">
      <c r="A55" s="187"/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87"/>
      <c r="AE55" s="187"/>
      <c r="AF55" s="187"/>
      <c r="AG55" s="187"/>
      <c r="AH55" s="187"/>
      <c r="AI55" s="187"/>
      <c r="AJ55" s="187"/>
      <c r="AK55" s="187"/>
      <c r="AL55" s="187"/>
      <c r="AM55" s="187"/>
      <c r="AN55" s="187"/>
      <c r="AO55" s="187"/>
      <c r="AP55" s="187"/>
      <c r="AQ55" s="187"/>
      <c r="AR55" s="187"/>
      <c r="AS55" s="187"/>
      <c r="AT55" s="187"/>
      <c r="AU55" s="187"/>
      <c r="AV55" s="187"/>
      <c r="AW55" s="187"/>
      <c r="AX55" s="187"/>
      <c r="AY55" s="187"/>
      <c r="AZ55" s="187"/>
      <c r="BA55" s="187"/>
    </row>
    <row r="56" spans="1:53" ht="13" x14ac:dyDescent="0.3">
      <c r="A56" s="187"/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7"/>
      <c r="AE56" s="187"/>
      <c r="AF56" s="187"/>
      <c r="AG56" s="187"/>
      <c r="AH56" s="187"/>
      <c r="AI56" s="187"/>
      <c r="AJ56" s="187"/>
      <c r="AK56" s="187"/>
      <c r="AL56" s="187"/>
      <c r="AM56" s="187"/>
      <c r="AN56" s="187"/>
      <c r="AO56" s="187"/>
      <c r="AP56" s="187"/>
      <c r="AQ56" s="187"/>
      <c r="AR56" s="187"/>
      <c r="AS56" s="187"/>
      <c r="AT56" s="187"/>
      <c r="AU56" s="187"/>
      <c r="AV56" s="187"/>
      <c r="AW56" s="187"/>
      <c r="AX56" s="187"/>
      <c r="AY56" s="187"/>
      <c r="AZ56" s="187"/>
      <c r="BA56" s="187"/>
    </row>
    <row r="57" spans="1:53" ht="13" x14ac:dyDescent="0.3">
      <c r="A57" s="187"/>
      <c r="B57" s="187"/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7"/>
      <c r="AE57" s="187"/>
      <c r="AF57" s="187"/>
      <c r="AG57" s="187"/>
      <c r="AH57" s="187"/>
      <c r="AI57" s="187"/>
      <c r="AJ57" s="187"/>
      <c r="AK57" s="187"/>
      <c r="AL57" s="187"/>
      <c r="AM57" s="187"/>
      <c r="AN57" s="187"/>
      <c r="AO57" s="187"/>
      <c r="AP57" s="187"/>
      <c r="AQ57" s="187"/>
      <c r="AR57" s="187"/>
      <c r="AS57" s="187"/>
      <c r="AT57" s="187"/>
      <c r="AU57" s="187"/>
      <c r="AV57" s="187"/>
      <c r="AW57" s="187"/>
      <c r="AX57" s="187"/>
      <c r="AY57" s="187"/>
      <c r="AZ57" s="187"/>
      <c r="BA57" s="187"/>
    </row>
    <row r="58" spans="1:53" ht="13" x14ac:dyDescent="0.3">
      <c r="A58" s="187"/>
      <c r="B58" s="187"/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7"/>
      <c r="AE58" s="187"/>
      <c r="AF58" s="187"/>
      <c r="AG58" s="187"/>
      <c r="AH58" s="187"/>
      <c r="AI58" s="187"/>
      <c r="AJ58" s="187"/>
      <c r="AK58" s="187"/>
      <c r="AL58" s="187"/>
      <c r="AM58" s="187"/>
      <c r="AN58" s="187"/>
      <c r="AO58" s="187"/>
      <c r="AP58" s="187"/>
      <c r="AQ58" s="187"/>
      <c r="AR58" s="187"/>
      <c r="AS58" s="187"/>
      <c r="AT58" s="187"/>
      <c r="AU58" s="187"/>
      <c r="AV58" s="187"/>
      <c r="AW58" s="187"/>
      <c r="AX58" s="187"/>
      <c r="AY58" s="187"/>
      <c r="AZ58" s="187"/>
      <c r="BA58" s="187"/>
    </row>
    <row r="59" spans="1:53" ht="13" x14ac:dyDescent="0.3">
      <c r="A59" s="187"/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7"/>
      <c r="AE59" s="187"/>
      <c r="AF59" s="187"/>
      <c r="AG59" s="187"/>
      <c r="AH59" s="187"/>
      <c r="AI59" s="187"/>
      <c r="AJ59" s="187"/>
      <c r="AK59" s="187"/>
      <c r="AL59" s="187"/>
      <c r="AM59" s="187"/>
      <c r="AN59" s="187"/>
      <c r="AO59" s="187"/>
      <c r="AP59" s="187"/>
      <c r="AQ59" s="187"/>
      <c r="AR59" s="187"/>
      <c r="AS59" s="187"/>
      <c r="AT59" s="187"/>
      <c r="AU59" s="187"/>
      <c r="AV59" s="187"/>
      <c r="AW59" s="187"/>
      <c r="AX59" s="187"/>
      <c r="AY59" s="187"/>
      <c r="AZ59" s="187"/>
      <c r="BA59" s="187"/>
    </row>
    <row r="60" spans="1:53" ht="13" x14ac:dyDescent="0.3">
      <c r="A60" s="187"/>
      <c r="B60" s="187"/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7"/>
      <c r="AE60" s="187"/>
      <c r="AF60" s="187"/>
      <c r="AG60" s="187"/>
      <c r="AH60" s="187"/>
      <c r="AI60" s="187"/>
      <c r="AJ60" s="187"/>
      <c r="AK60" s="187"/>
      <c r="AL60" s="187"/>
      <c r="AM60" s="187"/>
      <c r="AN60" s="187"/>
      <c r="AO60" s="187"/>
      <c r="AP60" s="187"/>
      <c r="AQ60" s="187"/>
      <c r="AR60" s="187"/>
      <c r="AS60" s="187"/>
      <c r="AT60" s="187"/>
      <c r="AU60" s="187"/>
      <c r="AV60" s="187"/>
      <c r="AW60" s="187"/>
      <c r="AX60" s="187"/>
      <c r="AY60" s="187"/>
      <c r="AZ60" s="187"/>
      <c r="BA60" s="187"/>
    </row>
    <row r="61" spans="1:53" ht="13" x14ac:dyDescent="0.3">
      <c r="A61" s="187"/>
      <c r="B61" s="187"/>
      <c r="C61" s="187"/>
      <c r="D61" s="187"/>
      <c r="E61" s="187"/>
      <c r="F61" s="187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7"/>
      <c r="AE61" s="187"/>
      <c r="AF61" s="187"/>
      <c r="AG61" s="187"/>
      <c r="AH61" s="187"/>
      <c r="AI61" s="187"/>
      <c r="AJ61" s="187"/>
      <c r="AK61" s="187"/>
      <c r="AL61" s="187"/>
      <c r="AM61" s="187"/>
      <c r="AN61" s="187"/>
      <c r="AO61" s="187"/>
      <c r="AP61" s="187"/>
      <c r="AQ61" s="187"/>
      <c r="AR61" s="187"/>
      <c r="AS61" s="187"/>
      <c r="AT61" s="187"/>
      <c r="AU61" s="187"/>
      <c r="AV61" s="187"/>
      <c r="AW61" s="187"/>
      <c r="AX61" s="187"/>
      <c r="AY61" s="187"/>
      <c r="AZ61" s="187"/>
      <c r="BA61" s="187"/>
    </row>
    <row r="62" spans="1:53" ht="13" x14ac:dyDescent="0.3">
      <c r="A62" s="187"/>
      <c r="B62" s="187"/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7"/>
      <c r="AE62" s="187"/>
      <c r="AF62" s="187"/>
      <c r="AG62" s="187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7"/>
      <c r="AT62" s="187"/>
      <c r="AU62" s="187"/>
      <c r="AV62" s="187"/>
      <c r="AW62" s="187"/>
      <c r="AX62" s="187"/>
      <c r="AY62" s="187"/>
      <c r="AZ62" s="187"/>
      <c r="BA62" s="187"/>
    </row>
    <row r="63" spans="1:53" ht="13" x14ac:dyDescent="0.3">
      <c r="A63" s="187"/>
      <c r="B63" s="187"/>
      <c r="C63" s="187"/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7"/>
      <c r="AE63" s="187"/>
      <c r="AF63" s="187"/>
      <c r="AG63" s="187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7"/>
      <c r="AT63" s="187"/>
      <c r="AU63" s="187"/>
      <c r="AV63" s="187"/>
      <c r="AW63" s="187"/>
      <c r="AX63" s="187"/>
      <c r="AY63" s="187"/>
      <c r="AZ63" s="187"/>
      <c r="BA63" s="187"/>
    </row>
    <row r="64" spans="1:53" ht="13" x14ac:dyDescent="0.3">
      <c r="A64" s="187"/>
      <c r="B64" s="187"/>
      <c r="C64" s="187"/>
      <c r="D64" s="187"/>
      <c r="E64" s="187"/>
      <c r="F64" s="187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7"/>
      <c r="AE64" s="187"/>
      <c r="AF64" s="187"/>
      <c r="AG64" s="187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7"/>
      <c r="AT64" s="187"/>
      <c r="AU64" s="187"/>
      <c r="AV64" s="187"/>
      <c r="AW64" s="187"/>
      <c r="AX64" s="187"/>
      <c r="AY64" s="187"/>
      <c r="AZ64" s="187"/>
      <c r="BA64" s="187"/>
    </row>
    <row r="65" spans="1:53" ht="13" x14ac:dyDescent="0.3">
      <c r="A65" s="187"/>
      <c r="B65" s="187"/>
      <c r="C65" s="187"/>
      <c r="D65" s="187"/>
      <c r="E65" s="187"/>
      <c r="F65" s="187"/>
      <c r="G65" s="187"/>
      <c r="H65" s="187"/>
      <c r="I65" s="187"/>
      <c r="J65" s="187"/>
      <c r="K65" s="187"/>
      <c r="L65" s="187"/>
      <c r="M65" s="187"/>
      <c r="N65" s="187"/>
      <c r="O65" s="187"/>
      <c r="P65" s="187"/>
      <c r="Q65" s="187"/>
      <c r="R65" s="187"/>
      <c r="S65" s="187"/>
      <c r="T65" s="187"/>
      <c r="U65" s="187"/>
      <c r="V65" s="187"/>
      <c r="W65" s="187"/>
      <c r="X65" s="187"/>
      <c r="Y65" s="187"/>
      <c r="Z65" s="187"/>
      <c r="AA65" s="187"/>
      <c r="AB65" s="187"/>
      <c r="AC65" s="187"/>
      <c r="AD65" s="187"/>
      <c r="AE65" s="187"/>
      <c r="AF65" s="187"/>
      <c r="AG65" s="187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7"/>
      <c r="AT65" s="187"/>
      <c r="AU65" s="187"/>
      <c r="AV65" s="187"/>
      <c r="AW65" s="187"/>
      <c r="AX65" s="187"/>
      <c r="AY65" s="187"/>
      <c r="AZ65" s="187"/>
      <c r="BA65" s="187"/>
    </row>
    <row r="66" spans="1:53" ht="13" x14ac:dyDescent="0.3">
      <c r="A66" s="187"/>
      <c r="B66" s="187"/>
      <c r="C66" s="187"/>
      <c r="D66" s="187"/>
      <c r="E66" s="187"/>
      <c r="F66" s="187"/>
      <c r="G66" s="187"/>
      <c r="H66" s="187"/>
      <c r="I66" s="187"/>
      <c r="J66" s="187"/>
      <c r="K66" s="187"/>
      <c r="L66" s="187"/>
      <c r="M66" s="187"/>
      <c r="N66" s="187"/>
      <c r="O66" s="187"/>
      <c r="P66" s="187"/>
      <c r="Q66" s="187"/>
      <c r="R66" s="187"/>
      <c r="S66" s="187"/>
      <c r="T66" s="187"/>
      <c r="U66" s="187"/>
      <c r="V66" s="187"/>
      <c r="W66" s="187"/>
      <c r="X66" s="187"/>
      <c r="Y66" s="187"/>
      <c r="Z66" s="187"/>
      <c r="AA66" s="187"/>
      <c r="AB66" s="187"/>
      <c r="AC66" s="187"/>
      <c r="AD66" s="187"/>
      <c r="AE66" s="187"/>
      <c r="AF66" s="187"/>
      <c r="AG66" s="187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7"/>
      <c r="AT66" s="187"/>
      <c r="AU66" s="187"/>
      <c r="AV66" s="187"/>
      <c r="AW66" s="187"/>
      <c r="AX66" s="187"/>
      <c r="AY66" s="187"/>
      <c r="AZ66" s="187"/>
      <c r="BA66" s="187"/>
    </row>
    <row r="67" spans="1:53" ht="13" x14ac:dyDescent="0.3">
      <c r="A67" s="187"/>
      <c r="B67" s="187"/>
      <c r="C67" s="187"/>
      <c r="D67" s="187"/>
      <c r="E67" s="187"/>
      <c r="F67" s="187"/>
      <c r="G67" s="187"/>
      <c r="H67" s="187"/>
      <c r="I67" s="187"/>
      <c r="J67" s="187"/>
      <c r="K67" s="187"/>
      <c r="L67" s="187"/>
      <c r="M67" s="187"/>
      <c r="N67" s="187"/>
      <c r="O67" s="187"/>
      <c r="P67" s="187"/>
      <c r="Q67" s="187"/>
      <c r="R67" s="187"/>
      <c r="S67" s="187"/>
      <c r="T67" s="187"/>
      <c r="U67" s="187"/>
      <c r="V67" s="187"/>
      <c r="W67" s="187"/>
      <c r="X67" s="187"/>
      <c r="Y67" s="187"/>
      <c r="Z67" s="187"/>
      <c r="AA67" s="187"/>
      <c r="AB67" s="187"/>
      <c r="AC67" s="187"/>
      <c r="AD67" s="187"/>
      <c r="AE67" s="187"/>
      <c r="AF67" s="187"/>
      <c r="AG67" s="187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7"/>
      <c r="AT67" s="187"/>
      <c r="AU67" s="187"/>
      <c r="AV67" s="187"/>
      <c r="AW67" s="187"/>
      <c r="AX67" s="187"/>
      <c r="AY67" s="187"/>
      <c r="AZ67" s="187"/>
      <c r="BA67" s="187"/>
    </row>
    <row r="68" spans="1:53" ht="13" x14ac:dyDescent="0.3">
      <c r="A68" s="187"/>
      <c r="B68" s="187"/>
      <c r="C68" s="187"/>
      <c r="D68" s="187"/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7"/>
      <c r="S68" s="187"/>
      <c r="T68" s="187"/>
      <c r="U68" s="187"/>
      <c r="V68" s="187"/>
      <c r="W68" s="187"/>
      <c r="X68" s="187"/>
      <c r="Y68" s="187"/>
      <c r="Z68" s="187"/>
      <c r="AA68" s="187"/>
      <c r="AB68" s="187"/>
      <c r="AC68" s="187"/>
      <c r="AD68" s="187"/>
      <c r="AE68" s="187"/>
      <c r="AF68" s="187"/>
      <c r="AG68" s="187"/>
      <c r="AH68" s="187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187"/>
      <c r="AT68" s="187"/>
      <c r="AU68" s="187"/>
      <c r="AV68" s="187"/>
      <c r="AW68" s="187"/>
      <c r="AX68" s="187"/>
      <c r="AY68" s="187"/>
      <c r="AZ68" s="187"/>
      <c r="BA68" s="187"/>
    </row>
    <row r="69" spans="1:53" ht="13" x14ac:dyDescent="0.3">
      <c r="A69" s="187"/>
      <c r="B69" s="187"/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7"/>
      <c r="S69" s="187"/>
      <c r="T69" s="187"/>
      <c r="U69" s="187"/>
      <c r="V69" s="187"/>
      <c r="W69" s="187"/>
      <c r="X69" s="187"/>
      <c r="Y69" s="187"/>
      <c r="Z69" s="187"/>
      <c r="AA69" s="187"/>
      <c r="AB69" s="187"/>
      <c r="AC69" s="187"/>
      <c r="AD69" s="187"/>
      <c r="AE69" s="187"/>
      <c r="AF69" s="187"/>
      <c r="AG69" s="187"/>
      <c r="AH69" s="187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187"/>
      <c r="AT69" s="187"/>
      <c r="AU69" s="187"/>
      <c r="AV69" s="187"/>
      <c r="AW69" s="187"/>
      <c r="AX69" s="187"/>
      <c r="AY69" s="187"/>
      <c r="AZ69" s="187"/>
      <c r="BA69" s="187"/>
    </row>
    <row r="70" spans="1:53" ht="13" x14ac:dyDescent="0.3">
      <c r="A70" s="187"/>
      <c r="B70" s="187"/>
      <c r="C70" s="187"/>
      <c r="D70" s="187"/>
      <c r="E70" s="187"/>
      <c r="F70" s="187"/>
      <c r="G70" s="187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7"/>
      <c r="S70" s="187"/>
      <c r="T70" s="187"/>
      <c r="U70" s="187"/>
      <c r="V70" s="187"/>
      <c r="W70" s="187"/>
      <c r="X70" s="187"/>
      <c r="Y70" s="187"/>
      <c r="Z70" s="187"/>
      <c r="AA70" s="187"/>
      <c r="AB70" s="187"/>
      <c r="AC70" s="187"/>
      <c r="AD70" s="187"/>
      <c r="AE70" s="187"/>
      <c r="AF70" s="187"/>
      <c r="AG70" s="187"/>
      <c r="AH70" s="187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187"/>
      <c r="AT70" s="187"/>
      <c r="AU70" s="187"/>
      <c r="AV70" s="187"/>
      <c r="AW70" s="187"/>
      <c r="AX70" s="187"/>
      <c r="AY70" s="187"/>
      <c r="AZ70" s="187"/>
      <c r="BA70" s="187"/>
    </row>
    <row r="71" spans="1:53" ht="13" x14ac:dyDescent="0.3">
      <c r="A71" s="187"/>
      <c r="B71" s="187"/>
      <c r="C71" s="187"/>
      <c r="D71" s="187"/>
      <c r="E71" s="187"/>
      <c r="F71" s="187"/>
      <c r="G71" s="187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7"/>
      <c r="U71" s="187"/>
      <c r="V71" s="187"/>
      <c r="W71" s="187"/>
      <c r="X71" s="187"/>
      <c r="Y71" s="187"/>
      <c r="Z71" s="187"/>
      <c r="AA71" s="187"/>
      <c r="AB71" s="187"/>
      <c r="AC71" s="187"/>
      <c r="AD71" s="187"/>
      <c r="AE71" s="187"/>
      <c r="AF71" s="187"/>
      <c r="AG71" s="187"/>
      <c r="AH71" s="187"/>
      <c r="AI71" s="187"/>
      <c r="AJ71" s="187"/>
      <c r="AK71" s="187"/>
      <c r="AL71" s="187"/>
      <c r="AM71" s="187"/>
      <c r="AN71" s="187"/>
      <c r="AO71" s="187"/>
      <c r="AP71" s="187"/>
      <c r="AQ71" s="187"/>
      <c r="AR71" s="187"/>
      <c r="AS71" s="187"/>
      <c r="AT71" s="187"/>
      <c r="AU71" s="187"/>
      <c r="AV71" s="187"/>
      <c r="AW71" s="187"/>
      <c r="AX71" s="187"/>
      <c r="AY71" s="187"/>
      <c r="AZ71" s="187"/>
      <c r="BA71" s="187"/>
    </row>
    <row r="72" spans="1:53" ht="13" x14ac:dyDescent="0.3">
      <c r="A72" s="187"/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7"/>
      <c r="S72" s="187"/>
      <c r="T72" s="187"/>
      <c r="U72" s="187"/>
      <c r="V72" s="187"/>
      <c r="W72" s="187"/>
      <c r="X72" s="187"/>
      <c r="Y72" s="187"/>
      <c r="Z72" s="187"/>
      <c r="AA72" s="187"/>
      <c r="AB72" s="187"/>
      <c r="AC72" s="187"/>
      <c r="AD72" s="187"/>
      <c r="AE72" s="187"/>
      <c r="AF72" s="187"/>
      <c r="AG72" s="187"/>
      <c r="AH72" s="187"/>
      <c r="AI72" s="187"/>
      <c r="AJ72" s="187"/>
      <c r="AK72" s="187"/>
      <c r="AL72" s="187"/>
      <c r="AM72" s="187"/>
      <c r="AN72" s="187"/>
      <c r="AO72" s="187"/>
      <c r="AP72" s="187"/>
      <c r="AQ72" s="187"/>
      <c r="AR72" s="187"/>
      <c r="AS72" s="187"/>
      <c r="AT72" s="187"/>
      <c r="AU72" s="187"/>
      <c r="AV72" s="187"/>
      <c r="AW72" s="187"/>
      <c r="AX72" s="187"/>
      <c r="AY72" s="187"/>
      <c r="AZ72" s="187"/>
      <c r="BA72" s="187"/>
    </row>
    <row r="73" spans="1:53" ht="13" x14ac:dyDescent="0.3">
      <c r="A73" s="187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7"/>
      <c r="P73" s="187"/>
      <c r="Q73" s="187"/>
      <c r="R73" s="187"/>
      <c r="S73" s="187"/>
      <c r="T73" s="187"/>
      <c r="U73" s="187"/>
      <c r="V73" s="187"/>
      <c r="W73" s="187"/>
      <c r="X73" s="187"/>
      <c r="Y73" s="187"/>
      <c r="Z73" s="187"/>
      <c r="AA73" s="187"/>
      <c r="AB73" s="187"/>
      <c r="AC73" s="187"/>
      <c r="AD73" s="187"/>
      <c r="AE73" s="187"/>
      <c r="AF73" s="187"/>
      <c r="AG73" s="187"/>
      <c r="AH73" s="187"/>
      <c r="AI73" s="187"/>
      <c r="AJ73" s="187"/>
      <c r="AK73" s="187"/>
      <c r="AL73" s="187"/>
      <c r="AM73" s="187"/>
      <c r="AN73" s="187"/>
      <c r="AO73" s="187"/>
      <c r="AP73" s="187"/>
      <c r="AQ73" s="187"/>
      <c r="AR73" s="187"/>
      <c r="AS73" s="187"/>
      <c r="AT73" s="187"/>
      <c r="AU73" s="187"/>
      <c r="AV73" s="187"/>
      <c r="AW73" s="187"/>
      <c r="AX73" s="187"/>
      <c r="AY73" s="187"/>
      <c r="AZ73" s="187"/>
      <c r="BA73" s="187"/>
    </row>
    <row r="74" spans="1:53" ht="13" x14ac:dyDescent="0.3">
      <c r="A74" s="187"/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7"/>
      <c r="P74" s="187"/>
      <c r="Q74" s="187"/>
      <c r="R74" s="187"/>
      <c r="S74" s="187"/>
      <c r="T74" s="187"/>
      <c r="U74" s="187"/>
      <c r="V74" s="187"/>
      <c r="W74" s="187"/>
      <c r="X74" s="187"/>
      <c r="Y74" s="187"/>
      <c r="Z74" s="187"/>
      <c r="AA74" s="187"/>
      <c r="AB74" s="187"/>
      <c r="AC74" s="187"/>
      <c r="AD74" s="187"/>
      <c r="AE74" s="187"/>
      <c r="AF74" s="187"/>
      <c r="AG74" s="187"/>
      <c r="AH74" s="187"/>
      <c r="AI74" s="187"/>
      <c r="AJ74" s="187"/>
      <c r="AK74" s="187"/>
      <c r="AL74" s="187"/>
      <c r="AM74" s="187"/>
      <c r="AN74" s="187"/>
      <c r="AO74" s="187"/>
      <c r="AP74" s="187"/>
      <c r="AQ74" s="187"/>
      <c r="AR74" s="187"/>
      <c r="AS74" s="187"/>
      <c r="AT74" s="187"/>
      <c r="AU74" s="187"/>
      <c r="AV74" s="187"/>
      <c r="AW74" s="187"/>
      <c r="AX74" s="187"/>
      <c r="AY74" s="187"/>
      <c r="AZ74" s="187"/>
      <c r="BA74" s="187"/>
    </row>
    <row r="75" spans="1:53" ht="13" x14ac:dyDescent="0.3">
      <c r="A75" s="187"/>
      <c r="B75" s="187"/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7"/>
      <c r="P75" s="187"/>
      <c r="Q75" s="187"/>
      <c r="R75" s="187"/>
      <c r="S75" s="187"/>
      <c r="T75" s="187"/>
      <c r="U75" s="187"/>
      <c r="V75" s="187"/>
      <c r="W75" s="187"/>
      <c r="X75" s="187"/>
      <c r="Y75" s="187"/>
      <c r="Z75" s="187"/>
      <c r="AA75" s="187"/>
      <c r="AB75" s="187"/>
      <c r="AC75" s="187"/>
      <c r="AD75" s="187"/>
      <c r="AE75" s="187"/>
      <c r="AF75" s="187"/>
      <c r="AG75" s="187"/>
      <c r="AH75" s="187"/>
      <c r="AI75" s="187"/>
      <c r="AJ75" s="187"/>
      <c r="AK75" s="187"/>
      <c r="AL75" s="187"/>
      <c r="AM75" s="187"/>
      <c r="AN75" s="187"/>
      <c r="AO75" s="187"/>
      <c r="AP75" s="187"/>
      <c r="AQ75" s="187"/>
      <c r="AR75" s="187"/>
      <c r="AS75" s="187"/>
      <c r="AT75" s="187"/>
      <c r="AU75" s="187"/>
      <c r="AV75" s="187"/>
      <c r="AW75" s="187"/>
      <c r="AX75" s="187"/>
      <c r="AY75" s="187"/>
      <c r="AZ75" s="187"/>
      <c r="BA75" s="187"/>
    </row>
    <row r="76" spans="1:53" ht="13" x14ac:dyDescent="0.3">
      <c r="A76" s="187"/>
      <c r="B76" s="187"/>
      <c r="C76" s="187"/>
      <c r="D76" s="187"/>
      <c r="E76" s="187"/>
      <c r="F76" s="187"/>
      <c r="G76" s="187"/>
      <c r="H76" s="187"/>
      <c r="I76" s="187"/>
      <c r="J76" s="187"/>
      <c r="K76" s="187"/>
      <c r="L76" s="187"/>
      <c r="M76" s="187"/>
      <c r="N76" s="187"/>
      <c r="O76" s="187"/>
      <c r="P76" s="187"/>
      <c r="Q76" s="187"/>
      <c r="R76" s="187"/>
      <c r="S76" s="187"/>
      <c r="T76" s="187"/>
      <c r="U76" s="187"/>
      <c r="V76" s="187"/>
      <c r="W76" s="187"/>
      <c r="X76" s="187"/>
      <c r="Y76" s="187"/>
      <c r="Z76" s="187"/>
      <c r="AA76" s="187"/>
      <c r="AB76" s="187"/>
      <c r="AC76" s="187"/>
      <c r="AD76" s="187"/>
      <c r="AE76" s="187"/>
      <c r="AF76" s="187"/>
      <c r="AG76" s="187"/>
      <c r="AH76" s="187"/>
      <c r="AI76" s="187"/>
      <c r="AJ76" s="187"/>
      <c r="AK76" s="187"/>
      <c r="AL76" s="187"/>
      <c r="AM76" s="187"/>
      <c r="AN76" s="187"/>
      <c r="AO76" s="187"/>
      <c r="AP76" s="187"/>
      <c r="AQ76" s="187"/>
      <c r="AR76" s="187"/>
      <c r="AS76" s="187"/>
      <c r="AT76" s="187"/>
      <c r="AU76" s="187"/>
      <c r="AV76" s="187"/>
      <c r="AW76" s="187"/>
      <c r="AX76" s="187"/>
      <c r="AY76" s="187"/>
      <c r="AZ76" s="187"/>
      <c r="BA76" s="187"/>
    </row>
    <row r="77" spans="1:53" ht="13" x14ac:dyDescent="0.3">
      <c r="A77" s="187"/>
      <c r="B77" s="187"/>
      <c r="C77" s="187"/>
      <c r="D77" s="187"/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P77" s="187"/>
      <c r="Q77" s="187"/>
      <c r="R77" s="187"/>
      <c r="S77" s="187"/>
      <c r="T77" s="187"/>
      <c r="U77" s="187"/>
      <c r="V77" s="187"/>
      <c r="W77" s="187"/>
      <c r="X77" s="187"/>
      <c r="Y77" s="187"/>
      <c r="Z77" s="187"/>
      <c r="AA77" s="187"/>
      <c r="AB77" s="187"/>
      <c r="AC77" s="187"/>
      <c r="AD77" s="187"/>
      <c r="AE77" s="187"/>
      <c r="AF77" s="187"/>
      <c r="AG77" s="187"/>
      <c r="AH77" s="187"/>
      <c r="AI77" s="187"/>
      <c r="AJ77" s="187"/>
      <c r="AK77" s="187"/>
      <c r="AL77" s="187"/>
      <c r="AM77" s="187"/>
      <c r="AN77" s="187"/>
      <c r="AO77" s="187"/>
      <c r="AP77" s="187"/>
      <c r="AQ77" s="187"/>
      <c r="AR77" s="187"/>
      <c r="AS77" s="187"/>
      <c r="AT77" s="187"/>
      <c r="AU77" s="187"/>
      <c r="AV77" s="187"/>
      <c r="AW77" s="187"/>
      <c r="AX77" s="187"/>
      <c r="AY77" s="187"/>
      <c r="AZ77" s="187"/>
      <c r="BA77" s="187"/>
    </row>
    <row r="78" spans="1:53" ht="13" x14ac:dyDescent="0.3">
      <c r="A78" s="187"/>
      <c r="B78" s="187"/>
      <c r="C78" s="187"/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  <c r="Q78" s="187"/>
      <c r="R78" s="187"/>
      <c r="S78" s="187"/>
      <c r="T78" s="187"/>
      <c r="U78" s="187"/>
      <c r="V78" s="187"/>
      <c r="W78" s="187"/>
      <c r="X78" s="187"/>
      <c r="Y78" s="187"/>
      <c r="Z78" s="187"/>
      <c r="AA78" s="187"/>
      <c r="AB78" s="187"/>
      <c r="AC78" s="187"/>
      <c r="AD78" s="187"/>
      <c r="AE78" s="187"/>
      <c r="AF78" s="187"/>
      <c r="AG78" s="187"/>
      <c r="AH78" s="187"/>
      <c r="AI78" s="187"/>
      <c r="AJ78" s="187"/>
      <c r="AK78" s="187"/>
      <c r="AL78" s="187"/>
      <c r="AM78" s="187"/>
      <c r="AN78" s="187"/>
      <c r="AO78" s="187"/>
      <c r="AP78" s="187"/>
      <c r="AQ78" s="187"/>
      <c r="AR78" s="187"/>
      <c r="AS78" s="187"/>
      <c r="AT78" s="187"/>
      <c r="AU78" s="187"/>
      <c r="AV78" s="187"/>
      <c r="AW78" s="187"/>
      <c r="AX78" s="187"/>
      <c r="AY78" s="187"/>
      <c r="AZ78" s="187"/>
      <c r="BA78" s="187"/>
    </row>
    <row r="79" spans="1:53" ht="13" x14ac:dyDescent="0.3">
      <c r="A79" s="187"/>
      <c r="B79" s="187"/>
      <c r="C79" s="187"/>
      <c r="D79" s="187"/>
      <c r="E79" s="187"/>
      <c r="F79" s="187"/>
      <c r="G79" s="187"/>
      <c r="H79" s="187"/>
      <c r="I79" s="187"/>
      <c r="J79" s="187"/>
      <c r="K79" s="187"/>
      <c r="L79" s="187"/>
      <c r="M79" s="187"/>
      <c r="N79" s="187"/>
      <c r="O79" s="187"/>
      <c r="P79" s="187"/>
      <c r="Q79" s="187"/>
      <c r="R79" s="187"/>
      <c r="S79" s="187"/>
      <c r="T79" s="187"/>
      <c r="U79" s="187"/>
      <c r="V79" s="187"/>
      <c r="W79" s="187"/>
      <c r="X79" s="187"/>
      <c r="Y79" s="187"/>
      <c r="Z79" s="187"/>
      <c r="AA79" s="187"/>
      <c r="AB79" s="187"/>
      <c r="AC79" s="187"/>
      <c r="AD79" s="187"/>
      <c r="AE79" s="187"/>
      <c r="AF79" s="187"/>
      <c r="AG79" s="187"/>
      <c r="AH79" s="187"/>
      <c r="AI79" s="187"/>
      <c r="AJ79" s="187"/>
      <c r="AK79" s="187"/>
      <c r="AL79" s="187"/>
      <c r="AM79" s="187"/>
      <c r="AN79" s="187"/>
      <c r="AO79" s="187"/>
      <c r="AP79" s="187"/>
      <c r="AQ79" s="187"/>
      <c r="AR79" s="187"/>
      <c r="AS79" s="187"/>
      <c r="AT79" s="187"/>
      <c r="AU79" s="187"/>
      <c r="AV79" s="187"/>
      <c r="AW79" s="187"/>
      <c r="AX79" s="187"/>
      <c r="AY79" s="187"/>
      <c r="AZ79" s="187"/>
      <c r="BA79" s="187"/>
    </row>
    <row r="80" spans="1:53" ht="13" x14ac:dyDescent="0.3">
      <c r="A80" s="187"/>
      <c r="B80" s="187"/>
      <c r="C80" s="187"/>
      <c r="D80" s="187"/>
      <c r="E80" s="187"/>
      <c r="F80" s="187"/>
      <c r="G80" s="187"/>
      <c r="H80" s="187"/>
      <c r="I80" s="187"/>
      <c r="J80" s="187"/>
      <c r="K80" s="187"/>
      <c r="L80" s="187"/>
      <c r="M80" s="187"/>
      <c r="N80" s="187"/>
      <c r="O80" s="187"/>
      <c r="P80" s="187"/>
      <c r="Q80" s="187"/>
      <c r="R80" s="187"/>
      <c r="S80" s="187"/>
      <c r="T80" s="187"/>
      <c r="U80" s="187"/>
      <c r="V80" s="187"/>
      <c r="W80" s="187"/>
      <c r="X80" s="187"/>
      <c r="Y80" s="187"/>
      <c r="Z80" s="187"/>
      <c r="AA80" s="187"/>
      <c r="AB80" s="187"/>
      <c r="AC80" s="187"/>
      <c r="AD80" s="187"/>
      <c r="AE80" s="187"/>
      <c r="AF80" s="187"/>
      <c r="AG80" s="187"/>
      <c r="AH80" s="187"/>
      <c r="AI80" s="187"/>
      <c r="AJ80" s="187"/>
      <c r="AK80" s="187"/>
      <c r="AL80" s="187"/>
      <c r="AM80" s="187"/>
      <c r="AN80" s="187"/>
      <c r="AO80" s="187"/>
      <c r="AP80" s="187"/>
      <c r="AQ80" s="187"/>
      <c r="AR80" s="187"/>
      <c r="AS80" s="187"/>
      <c r="AT80" s="187"/>
      <c r="AU80" s="187"/>
      <c r="AV80" s="187"/>
      <c r="AW80" s="187"/>
      <c r="AX80" s="187"/>
      <c r="AY80" s="187"/>
      <c r="AZ80" s="187"/>
      <c r="BA80" s="187"/>
    </row>
    <row r="81" spans="1:53" ht="13" x14ac:dyDescent="0.3">
      <c r="A81" s="187"/>
      <c r="B81" s="187"/>
      <c r="C81" s="187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  <c r="Q81" s="187"/>
      <c r="R81" s="187"/>
      <c r="S81" s="187"/>
      <c r="T81" s="187"/>
      <c r="U81" s="187"/>
      <c r="V81" s="187"/>
      <c r="W81" s="187"/>
      <c r="X81" s="187"/>
      <c r="Y81" s="187"/>
      <c r="Z81" s="187"/>
      <c r="AA81" s="187"/>
      <c r="AB81" s="187"/>
      <c r="AC81" s="187"/>
      <c r="AD81" s="187"/>
      <c r="AE81" s="187"/>
      <c r="AF81" s="187"/>
      <c r="AG81" s="187"/>
      <c r="AH81" s="187"/>
      <c r="AI81" s="187"/>
      <c r="AJ81" s="187"/>
      <c r="AK81" s="187"/>
      <c r="AL81" s="187"/>
      <c r="AM81" s="187"/>
      <c r="AN81" s="187"/>
      <c r="AO81" s="187"/>
      <c r="AP81" s="187"/>
      <c r="AQ81" s="187"/>
      <c r="AR81" s="187"/>
      <c r="AS81" s="187"/>
      <c r="AT81" s="187"/>
      <c r="AU81" s="187"/>
      <c r="AV81" s="187"/>
      <c r="AW81" s="187"/>
      <c r="AX81" s="187"/>
      <c r="AY81" s="187"/>
      <c r="AZ81" s="187"/>
      <c r="BA81" s="187"/>
    </row>
    <row r="82" spans="1:53" ht="13" x14ac:dyDescent="0.3">
      <c r="A82" s="187"/>
      <c r="B82" s="187"/>
      <c r="C82" s="187"/>
      <c r="D82" s="187"/>
      <c r="E82" s="187"/>
      <c r="F82" s="187"/>
      <c r="G82" s="187"/>
      <c r="H82" s="187"/>
      <c r="I82" s="187"/>
      <c r="J82" s="187"/>
      <c r="K82" s="187"/>
      <c r="L82" s="187"/>
      <c r="M82" s="187"/>
      <c r="N82" s="187"/>
      <c r="O82" s="187"/>
      <c r="P82" s="187"/>
      <c r="Q82" s="187"/>
      <c r="R82" s="187"/>
      <c r="S82" s="187"/>
      <c r="T82" s="187"/>
      <c r="U82" s="187"/>
      <c r="V82" s="187"/>
      <c r="W82" s="187"/>
      <c r="X82" s="187"/>
      <c r="Y82" s="187"/>
      <c r="Z82" s="187"/>
      <c r="AA82" s="187"/>
      <c r="AB82" s="187"/>
      <c r="AC82" s="187"/>
      <c r="AD82" s="187"/>
      <c r="AE82" s="187"/>
      <c r="AF82" s="187"/>
      <c r="AG82" s="187"/>
      <c r="AH82" s="187"/>
      <c r="AI82" s="187"/>
      <c r="AJ82" s="187"/>
      <c r="AK82" s="187"/>
      <c r="AL82" s="187"/>
      <c r="AM82" s="187"/>
      <c r="AN82" s="187"/>
      <c r="AO82" s="187"/>
      <c r="AP82" s="187"/>
      <c r="AQ82" s="187"/>
      <c r="AR82" s="187"/>
      <c r="AS82" s="187"/>
      <c r="AT82" s="187"/>
      <c r="AU82" s="187"/>
      <c r="AV82" s="187"/>
      <c r="AW82" s="187"/>
      <c r="AX82" s="187"/>
      <c r="AY82" s="187"/>
      <c r="AZ82" s="187"/>
      <c r="BA82" s="187"/>
    </row>
    <row r="83" spans="1:53" ht="13" x14ac:dyDescent="0.3">
      <c r="A83" s="187"/>
      <c r="B83" s="187"/>
      <c r="C83" s="187"/>
      <c r="D83" s="187"/>
      <c r="E83" s="187"/>
      <c r="F83" s="187"/>
      <c r="G83" s="187"/>
      <c r="H83" s="187"/>
      <c r="I83" s="187"/>
      <c r="J83" s="187"/>
      <c r="K83" s="187"/>
      <c r="L83" s="187"/>
      <c r="M83" s="187"/>
      <c r="N83" s="187"/>
      <c r="O83" s="187"/>
      <c r="P83" s="187"/>
      <c r="Q83" s="187"/>
      <c r="R83" s="187"/>
      <c r="S83" s="187"/>
      <c r="T83" s="187"/>
      <c r="U83" s="187"/>
      <c r="V83" s="187"/>
      <c r="W83" s="187"/>
      <c r="X83" s="187"/>
      <c r="Y83" s="187"/>
      <c r="Z83" s="187"/>
      <c r="AA83" s="187"/>
      <c r="AB83" s="187"/>
      <c r="AC83" s="187"/>
      <c r="AD83" s="187"/>
      <c r="AE83" s="187"/>
      <c r="AF83" s="187"/>
      <c r="AG83" s="187"/>
      <c r="AH83" s="187"/>
      <c r="AI83" s="187"/>
      <c r="AJ83" s="187"/>
      <c r="AK83" s="187"/>
      <c r="AL83" s="187"/>
      <c r="AM83" s="187"/>
      <c r="AN83" s="187"/>
      <c r="AO83" s="187"/>
      <c r="AP83" s="187"/>
      <c r="AQ83" s="187"/>
      <c r="AR83" s="187"/>
      <c r="AS83" s="187"/>
      <c r="AT83" s="187"/>
      <c r="AU83" s="187"/>
      <c r="AV83" s="187"/>
      <c r="AW83" s="187"/>
      <c r="AX83" s="187"/>
      <c r="AY83" s="187"/>
      <c r="AZ83" s="187"/>
      <c r="BA83" s="187"/>
    </row>
    <row r="84" spans="1:53" ht="13" x14ac:dyDescent="0.3">
      <c r="A84" s="187"/>
      <c r="B84" s="187"/>
      <c r="C84" s="187"/>
      <c r="D84" s="187"/>
      <c r="E84" s="187"/>
      <c r="F84" s="187"/>
      <c r="G84" s="187"/>
      <c r="H84" s="187"/>
      <c r="I84" s="187"/>
      <c r="J84" s="187"/>
      <c r="K84" s="187"/>
      <c r="L84" s="187"/>
      <c r="M84" s="187"/>
      <c r="N84" s="187"/>
      <c r="O84" s="187"/>
      <c r="P84" s="187"/>
      <c r="Q84" s="187"/>
      <c r="R84" s="187"/>
      <c r="S84" s="187"/>
      <c r="T84" s="187"/>
      <c r="U84" s="187"/>
      <c r="V84" s="187"/>
      <c r="W84" s="187"/>
      <c r="X84" s="187"/>
      <c r="Y84" s="187"/>
      <c r="Z84" s="187"/>
      <c r="AA84" s="187"/>
      <c r="AB84" s="187"/>
      <c r="AC84" s="187"/>
      <c r="AD84" s="187"/>
      <c r="AE84" s="187"/>
      <c r="AF84" s="187"/>
      <c r="AG84" s="187"/>
      <c r="AH84" s="187"/>
      <c r="AI84" s="187"/>
      <c r="AJ84" s="187"/>
      <c r="AK84" s="187"/>
      <c r="AL84" s="187"/>
      <c r="AM84" s="187"/>
      <c r="AN84" s="187"/>
      <c r="AO84" s="187"/>
      <c r="AP84" s="187"/>
      <c r="AQ84" s="187"/>
      <c r="AR84" s="187"/>
      <c r="AS84" s="187"/>
      <c r="AT84" s="187"/>
      <c r="AU84" s="187"/>
      <c r="AV84" s="187"/>
      <c r="AW84" s="187"/>
      <c r="AX84" s="187"/>
      <c r="AY84" s="187"/>
      <c r="AZ84" s="187"/>
      <c r="BA84" s="187"/>
    </row>
    <row r="85" spans="1:53" ht="13" x14ac:dyDescent="0.3">
      <c r="A85" s="187"/>
      <c r="B85" s="187"/>
      <c r="C85" s="187"/>
      <c r="D85" s="187"/>
      <c r="E85" s="187"/>
      <c r="F85" s="187"/>
      <c r="G85" s="187"/>
      <c r="H85" s="187"/>
      <c r="I85" s="187"/>
      <c r="J85" s="187"/>
      <c r="K85" s="187"/>
      <c r="L85" s="187"/>
      <c r="M85" s="187"/>
      <c r="N85" s="187"/>
      <c r="O85" s="187"/>
      <c r="P85" s="187"/>
      <c r="Q85" s="187"/>
      <c r="R85" s="187"/>
      <c r="S85" s="187"/>
      <c r="T85" s="187"/>
      <c r="U85" s="187"/>
      <c r="V85" s="187"/>
      <c r="W85" s="187"/>
      <c r="X85" s="187"/>
      <c r="Y85" s="187"/>
      <c r="Z85" s="187"/>
      <c r="AA85" s="187"/>
      <c r="AB85" s="187"/>
      <c r="AC85" s="187"/>
      <c r="AD85" s="187"/>
      <c r="AE85" s="187"/>
      <c r="AF85" s="187"/>
      <c r="AG85" s="187"/>
      <c r="AH85" s="187"/>
      <c r="AI85" s="187"/>
      <c r="AJ85" s="187"/>
      <c r="AK85" s="187"/>
      <c r="AL85" s="187"/>
      <c r="AM85" s="187"/>
      <c r="AN85" s="187"/>
      <c r="AO85" s="187"/>
      <c r="AP85" s="187"/>
      <c r="AQ85" s="187"/>
      <c r="AR85" s="187"/>
      <c r="AS85" s="187"/>
      <c r="AT85" s="187"/>
      <c r="AU85" s="187"/>
      <c r="AV85" s="187"/>
      <c r="AW85" s="187"/>
      <c r="AX85" s="187"/>
      <c r="AY85" s="187"/>
      <c r="AZ85" s="187"/>
      <c r="BA85" s="187"/>
    </row>
    <row r="86" spans="1:53" ht="13" x14ac:dyDescent="0.3">
      <c r="A86" s="187"/>
      <c r="B86" s="187"/>
      <c r="C86" s="187"/>
      <c r="D86" s="187"/>
      <c r="E86" s="187"/>
      <c r="F86" s="187"/>
      <c r="G86" s="187"/>
      <c r="H86" s="187"/>
      <c r="I86" s="187"/>
      <c r="J86" s="187"/>
      <c r="K86" s="187"/>
      <c r="L86" s="187"/>
      <c r="M86" s="187"/>
      <c r="N86" s="187"/>
      <c r="O86" s="187"/>
      <c r="P86" s="187"/>
      <c r="Q86" s="187"/>
      <c r="R86" s="187"/>
      <c r="S86" s="187"/>
      <c r="T86" s="187"/>
      <c r="U86" s="187"/>
      <c r="V86" s="187"/>
      <c r="W86" s="187"/>
      <c r="X86" s="187"/>
      <c r="Y86" s="187"/>
      <c r="Z86" s="187"/>
      <c r="AA86" s="187"/>
      <c r="AB86" s="187"/>
      <c r="AC86" s="187"/>
      <c r="AD86" s="187"/>
      <c r="AE86" s="187"/>
      <c r="AF86" s="187"/>
      <c r="AG86" s="187"/>
      <c r="AH86" s="187"/>
      <c r="AI86" s="187"/>
      <c r="AJ86" s="187"/>
      <c r="AK86" s="187"/>
      <c r="AL86" s="187"/>
      <c r="AM86" s="187"/>
      <c r="AN86" s="187"/>
      <c r="AO86" s="187"/>
      <c r="AP86" s="187"/>
      <c r="AQ86" s="187"/>
      <c r="AR86" s="187"/>
      <c r="AS86" s="187"/>
      <c r="AT86" s="187"/>
      <c r="AU86" s="187"/>
      <c r="AV86" s="187"/>
      <c r="AW86" s="187"/>
      <c r="AX86" s="187"/>
      <c r="AY86" s="187"/>
      <c r="AZ86" s="187"/>
      <c r="BA86" s="187"/>
    </row>
    <row r="87" spans="1:53" ht="13" x14ac:dyDescent="0.3">
      <c r="A87" s="187"/>
      <c r="B87" s="187"/>
      <c r="C87" s="187"/>
      <c r="D87" s="187"/>
      <c r="E87" s="187"/>
      <c r="F87" s="187"/>
      <c r="G87" s="187"/>
      <c r="H87" s="187"/>
      <c r="I87" s="187"/>
      <c r="J87" s="187"/>
      <c r="K87" s="187"/>
      <c r="L87" s="187"/>
      <c r="M87" s="187"/>
      <c r="N87" s="187"/>
      <c r="O87" s="187"/>
      <c r="P87" s="187"/>
      <c r="Q87" s="187"/>
      <c r="R87" s="187"/>
      <c r="S87" s="187"/>
      <c r="T87" s="187"/>
      <c r="U87" s="187"/>
      <c r="V87" s="187"/>
      <c r="W87" s="187"/>
      <c r="X87" s="187"/>
      <c r="Y87" s="187"/>
      <c r="Z87" s="187"/>
      <c r="AA87" s="187"/>
      <c r="AB87" s="187"/>
      <c r="AC87" s="187"/>
      <c r="AD87" s="187"/>
      <c r="AE87" s="187"/>
      <c r="AF87" s="187"/>
      <c r="AG87" s="187"/>
      <c r="AH87" s="187"/>
      <c r="AI87" s="187"/>
      <c r="AJ87" s="187"/>
      <c r="AK87" s="187"/>
      <c r="AL87" s="187"/>
      <c r="AM87" s="187"/>
      <c r="AN87" s="187"/>
      <c r="AO87" s="187"/>
      <c r="AP87" s="187"/>
      <c r="AQ87" s="187"/>
      <c r="AR87" s="187"/>
      <c r="AS87" s="187"/>
      <c r="AT87" s="187"/>
      <c r="AU87" s="187"/>
      <c r="AV87" s="187"/>
      <c r="AW87" s="187"/>
      <c r="AX87" s="187"/>
      <c r="AY87" s="187"/>
      <c r="AZ87" s="187"/>
      <c r="BA87" s="187"/>
    </row>
    <row r="88" spans="1:53" ht="13" x14ac:dyDescent="0.3">
      <c r="A88" s="187"/>
      <c r="B88" s="187"/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  <c r="P88" s="187"/>
      <c r="Q88" s="187"/>
      <c r="R88" s="187"/>
      <c r="S88" s="187"/>
      <c r="T88" s="187"/>
      <c r="U88" s="187"/>
      <c r="V88" s="187"/>
      <c r="W88" s="187"/>
      <c r="X88" s="187"/>
      <c r="Y88" s="187"/>
      <c r="Z88" s="187"/>
      <c r="AA88" s="187"/>
      <c r="AB88" s="187"/>
      <c r="AC88" s="187"/>
      <c r="AD88" s="187"/>
      <c r="AE88" s="187"/>
      <c r="AF88" s="187"/>
      <c r="AG88" s="187"/>
      <c r="AH88" s="187"/>
      <c r="AI88" s="187"/>
      <c r="AJ88" s="187"/>
      <c r="AK88" s="187"/>
      <c r="AL88" s="187"/>
      <c r="AM88" s="187"/>
      <c r="AN88" s="187"/>
      <c r="AO88" s="187"/>
      <c r="AP88" s="187"/>
      <c r="AQ88" s="187"/>
      <c r="AR88" s="187"/>
      <c r="AS88" s="187"/>
      <c r="AT88" s="187"/>
      <c r="AU88" s="187"/>
      <c r="AV88" s="187"/>
      <c r="AW88" s="187"/>
      <c r="AX88" s="187"/>
      <c r="AY88" s="187"/>
      <c r="AZ88" s="187"/>
      <c r="BA88" s="187"/>
    </row>
    <row r="89" spans="1:53" ht="13" x14ac:dyDescent="0.3">
      <c r="A89" s="187"/>
      <c r="B89" s="187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7"/>
      <c r="U89" s="187"/>
      <c r="V89" s="187"/>
      <c r="W89" s="187"/>
      <c r="X89" s="187"/>
      <c r="Y89" s="187"/>
      <c r="Z89" s="187"/>
      <c r="AA89" s="187"/>
      <c r="AB89" s="187"/>
      <c r="AC89" s="187"/>
      <c r="AD89" s="187"/>
      <c r="AE89" s="187"/>
      <c r="AF89" s="187"/>
      <c r="AG89" s="187"/>
      <c r="AH89" s="187"/>
      <c r="AI89" s="187"/>
      <c r="AJ89" s="187"/>
      <c r="AK89" s="187"/>
      <c r="AL89" s="187"/>
      <c r="AM89" s="187"/>
      <c r="AN89" s="187"/>
      <c r="AO89" s="187"/>
      <c r="AP89" s="187"/>
      <c r="AQ89" s="187"/>
      <c r="AR89" s="187"/>
      <c r="AS89" s="187"/>
      <c r="AT89" s="187"/>
      <c r="AU89" s="187"/>
      <c r="AV89" s="187"/>
      <c r="AW89" s="187"/>
      <c r="AX89" s="187"/>
      <c r="AY89" s="187"/>
      <c r="AZ89" s="187"/>
      <c r="BA89" s="187"/>
    </row>
    <row r="90" spans="1:53" ht="13" x14ac:dyDescent="0.3">
      <c r="A90" s="187"/>
      <c r="B90" s="187"/>
      <c r="C90" s="187"/>
      <c r="D90" s="187"/>
      <c r="E90" s="187"/>
      <c r="F90" s="187"/>
      <c r="G90" s="187"/>
      <c r="H90" s="187"/>
      <c r="I90" s="187"/>
      <c r="J90" s="187"/>
      <c r="K90" s="187"/>
      <c r="L90" s="187"/>
      <c r="M90" s="187"/>
      <c r="N90" s="187"/>
      <c r="O90" s="187"/>
      <c r="P90" s="187"/>
      <c r="Q90" s="187"/>
      <c r="R90" s="187"/>
      <c r="S90" s="187"/>
      <c r="T90" s="187"/>
      <c r="U90" s="187"/>
      <c r="V90" s="187"/>
      <c r="W90" s="187"/>
      <c r="X90" s="187"/>
      <c r="Y90" s="187"/>
      <c r="Z90" s="187"/>
      <c r="AA90" s="187"/>
      <c r="AB90" s="187"/>
      <c r="AC90" s="187"/>
      <c r="AD90" s="187"/>
      <c r="AE90" s="187"/>
      <c r="AF90" s="187"/>
      <c r="AG90" s="187"/>
      <c r="AH90" s="187"/>
      <c r="AI90" s="187"/>
      <c r="AJ90" s="187"/>
      <c r="AK90" s="187"/>
      <c r="AL90" s="187"/>
      <c r="AM90" s="187"/>
      <c r="AN90" s="187"/>
      <c r="AO90" s="187"/>
      <c r="AP90" s="187"/>
      <c r="AQ90" s="187"/>
      <c r="AR90" s="187"/>
      <c r="AS90" s="187"/>
      <c r="AT90" s="187"/>
      <c r="AU90" s="187"/>
      <c r="AV90" s="187"/>
      <c r="AW90" s="187"/>
      <c r="AX90" s="187"/>
      <c r="AY90" s="187"/>
      <c r="AZ90" s="187"/>
      <c r="BA90" s="187"/>
    </row>
    <row r="91" spans="1:53" ht="13" x14ac:dyDescent="0.3">
      <c r="A91" s="187"/>
      <c r="B91" s="187"/>
      <c r="C91" s="187"/>
      <c r="D91" s="187"/>
      <c r="E91" s="187"/>
      <c r="F91" s="187"/>
      <c r="G91" s="187"/>
      <c r="H91" s="187"/>
      <c r="I91" s="187"/>
      <c r="J91" s="187"/>
      <c r="K91" s="187"/>
      <c r="L91" s="187"/>
      <c r="M91" s="187"/>
      <c r="N91" s="187"/>
      <c r="O91" s="187"/>
      <c r="P91" s="187"/>
      <c r="Q91" s="187"/>
      <c r="R91" s="187"/>
      <c r="S91" s="187"/>
      <c r="T91" s="187"/>
      <c r="U91" s="187"/>
      <c r="V91" s="187"/>
      <c r="W91" s="187"/>
      <c r="X91" s="187"/>
      <c r="Y91" s="187"/>
      <c r="Z91" s="187"/>
      <c r="AA91" s="187"/>
      <c r="AB91" s="187"/>
      <c r="AC91" s="187"/>
      <c r="AD91" s="187"/>
      <c r="AE91" s="187"/>
      <c r="AF91" s="187"/>
      <c r="AG91" s="187"/>
      <c r="AH91" s="187"/>
      <c r="AI91" s="187"/>
      <c r="AJ91" s="187"/>
      <c r="AK91" s="187"/>
      <c r="AL91" s="187"/>
      <c r="AM91" s="187"/>
      <c r="AN91" s="187"/>
      <c r="AO91" s="187"/>
      <c r="AP91" s="187"/>
      <c r="AQ91" s="187"/>
      <c r="AR91" s="187"/>
      <c r="AS91" s="187"/>
      <c r="AT91" s="187"/>
      <c r="AU91" s="187"/>
      <c r="AV91" s="187"/>
      <c r="AW91" s="187"/>
      <c r="AX91" s="187"/>
      <c r="AY91" s="187"/>
      <c r="AZ91" s="187"/>
      <c r="BA91" s="187"/>
    </row>
    <row r="92" spans="1:53" ht="13" x14ac:dyDescent="0.3">
      <c r="A92" s="187"/>
      <c r="B92" s="187"/>
      <c r="C92" s="187"/>
      <c r="D92" s="187"/>
      <c r="E92" s="187"/>
      <c r="F92" s="187"/>
      <c r="G92" s="187"/>
      <c r="H92" s="187"/>
      <c r="I92" s="187"/>
      <c r="J92" s="187"/>
      <c r="K92" s="187"/>
      <c r="L92" s="187"/>
      <c r="M92" s="187"/>
      <c r="N92" s="187"/>
      <c r="O92" s="187"/>
      <c r="P92" s="187"/>
      <c r="Q92" s="187"/>
      <c r="R92" s="187"/>
      <c r="S92" s="187"/>
      <c r="T92" s="187"/>
      <c r="U92" s="187"/>
      <c r="V92" s="187"/>
      <c r="W92" s="187"/>
      <c r="X92" s="187"/>
      <c r="Y92" s="187"/>
      <c r="Z92" s="187"/>
      <c r="AA92" s="187"/>
      <c r="AB92" s="187"/>
      <c r="AC92" s="187"/>
      <c r="AD92" s="187"/>
      <c r="AE92" s="187"/>
      <c r="AF92" s="187"/>
      <c r="AG92" s="187"/>
      <c r="AH92" s="187"/>
      <c r="AI92" s="187"/>
      <c r="AJ92" s="187"/>
      <c r="AK92" s="187"/>
      <c r="AL92" s="187"/>
      <c r="AM92" s="187"/>
      <c r="AN92" s="187"/>
      <c r="AO92" s="187"/>
      <c r="AP92" s="187"/>
      <c r="AQ92" s="187"/>
      <c r="AR92" s="187"/>
      <c r="AS92" s="187"/>
      <c r="AT92" s="187"/>
      <c r="AU92" s="187"/>
      <c r="AV92" s="187"/>
      <c r="AW92" s="187"/>
      <c r="AX92" s="187"/>
      <c r="AY92" s="187"/>
      <c r="AZ92" s="187"/>
      <c r="BA92" s="187"/>
    </row>
    <row r="93" spans="1:53" ht="13" x14ac:dyDescent="0.3">
      <c r="A93" s="187"/>
      <c r="B93" s="187"/>
      <c r="C93" s="187"/>
      <c r="D93" s="187"/>
      <c r="E93" s="187"/>
      <c r="F93" s="187"/>
      <c r="G93" s="187"/>
      <c r="H93" s="187"/>
      <c r="I93" s="187"/>
      <c r="J93" s="187"/>
      <c r="K93" s="187"/>
      <c r="L93" s="187"/>
      <c r="M93" s="187"/>
      <c r="N93" s="187"/>
      <c r="O93" s="187"/>
      <c r="P93" s="187"/>
      <c r="Q93" s="187"/>
      <c r="R93" s="187"/>
      <c r="S93" s="187"/>
      <c r="T93" s="187"/>
      <c r="U93" s="187"/>
      <c r="V93" s="187"/>
      <c r="W93" s="187"/>
      <c r="X93" s="187"/>
      <c r="Y93" s="187"/>
      <c r="Z93" s="187"/>
      <c r="AA93" s="187"/>
      <c r="AB93" s="187"/>
      <c r="AC93" s="187"/>
      <c r="AD93" s="187"/>
      <c r="AE93" s="187"/>
      <c r="AF93" s="187"/>
      <c r="AG93" s="187"/>
      <c r="AH93" s="187"/>
      <c r="AI93" s="187"/>
      <c r="AJ93" s="187"/>
      <c r="AK93" s="187"/>
      <c r="AL93" s="187"/>
      <c r="AM93" s="187"/>
      <c r="AN93" s="187"/>
      <c r="AO93" s="187"/>
      <c r="AP93" s="187"/>
      <c r="AQ93" s="187"/>
      <c r="AR93" s="187"/>
      <c r="AS93" s="187"/>
      <c r="AT93" s="187"/>
      <c r="AU93" s="187"/>
      <c r="AV93" s="187"/>
      <c r="AW93" s="187"/>
      <c r="AX93" s="187"/>
      <c r="AY93" s="187"/>
      <c r="AZ93" s="187"/>
      <c r="BA93" s="187"/>
    </row>
    <row r="94" spans="1:53" ht="13" x14ac:dyDescent="0.3">
      <c r="A94" s="187"/>
      <c r="B94" s="187"/>
      <c r="C94" s="187"/>
      <c r="D94" s="187"/>
      <c r="E94" s="187"/>
      <c r="F94" s="187"/>
      <c r="G94" s="187"/>
      <c r="H94" s="187"/>
      <c r="I94" s="187"/>
      <c r="J94" s="187"/>
      <c r="K94" s="187"/>
      <c r="L94" s="187"/>
      <c r="M94" s="187"/>
      <c r="N94" s="187"/>
      <c r="O94" s="187"/>
      <c r="P94" s="187"/>
      <c r="Q94" s="187"/>
      <c r="R94" s="187"/>
      <c r="S94" s="187"/>
      <c r="T94" s="187"/>
      <c r="U94" s="187"/>
      <c r="V94" s="187"/>
      <c r="W94" s="187"/>
      <c r="X94" s="187"/>
      <c r="Y94" s="187"/>
      <c r="Z94" s="187"/>
      <c r="AA94" s="187"/>
      <c r="AB94" s="187"/>
      <c r="AC94" s="187"/>
      <c r="AD94" s="187"/>
      <c r="AE94" s="187"/>
      <c r="AF94" s="187"/>
      <c r="AG94" s="187"/>
      <c r="AH94" s="187"/>
      <c r="AI94" s="187"/>
      <c r="AJ94" s="187"/>
      <c r="AK94" s="187"/>
      <c r="AL94" s="187"/>
      <c r="AM94" s="187"/>
      <c r="AN94" s="187"/>
      <c r="AO94" s="187"/>
      <c r="AP94" s="187"/>
      <c r="AQ94" s="187"/>
      <c r="AR94" s="187"/>
      <c r="AS94" s="187"/>
      <c r="AT94" s="187"/>
      <c r="AU94" s="187"/>
      <c r="AV94" s="187"/>
      <c r="AW94" s="187"/>
      <c r="AX94" s="187"/>
      <c r="AY94" s="187"/>
      <c r="AZ94" s="187"/>
      <c r="BA94" s="187"/>
    </row>
    <row r="95" spans="1:53" ht="13" x14ac:dyDescent="0.3">
      <c r="A95" s="187"/>
      <c r="B95" s="187"/>
      <c r="C95" s="187"/>
      <c r="D95" s="187"/>
      <c r="E95" s="187"/>
      <c r="F95" s="187"/>
      <c r="G95" s="187"/>
      <c r="H95" s="187"/>
      <c r="I95" s="187"/>
      <c r="J95" s="187"/>
      <c r="K95" s="187"/>
      <c r="L95" s="187"/>
      <c r="M95" s="187"/>
      <c r="N95" s="187"/>
      <c r="O95" s="187"/>
      <c r="P95" s="187"/>
      <c r="Q95" s="187"/>
      <c r="R95" s="187"/>
      <c r="S95" s="187"/>
      <c r="T95" s="187"/>
      <c r="U95" s="187"/>
      <c r="V95" s="187"/>
      <c r="W95" s="187"/>
      <c r="X95" s="187"/>
      <c r="Y95" s="187"/>
      <c r="Z95" s="187"/>
      <c r="AA95" s="187"/>
      <c r="AB95" s="187"/>
      <c r="AC95" s="187"/>
      <c r="AD95" s="187"/>
      <c r="AE95" s="187"/>
      <c r="AF95" s="187"/>
      <c r="AG95" s="187"/>
      <c r="AH95" s="187"/>
      <c r="AI95" s="187"/>
      <c r="AJ95" s="187"/>
      <c r="AK95" s="187"/>
      <c r="AL95" s="187"/>
      <c r="AM95" s="187"/>
      <c r="AN95" s="187"/>
      <c r="AO95" s="187"/>
      <c r="AP95" s="187"/>
      <c r="AQ95" s="187"/>
      <c r="AR95" s="187"/>
      <c r="AS95" s="187"/>
      <c r="AT95" s="187"/>
      <c r="AU95" s="187"/>
      <c r="AV95" s="187"/>
      <c r="AW95" s="187"/>
      <c r="AX95" s="187"/>
      <c r="AY95" s="187"/>
      <c r="AZ95" s="187"/>
      <c r="BA95" s="187"/>
    </row>
    <row r="96" spans="1:53" ht="13" x14ac:dyDescent="0.3">
      <c r="A96" s="187"/>
      <c r="B96" s="187"/>
      <c r="C96" s="187"/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187"/>
      <c r="AH96" s="187"/>
      <c r="AI96" s="187"/>
      <c r="AJ96" s="187"/>
      <c r="AK96" s="187"/>
      <c r="AL96" s="187"/>
      <c r="AM96" s="187"/>
      <c r="AN96" s="187"/>
      <c r="AO96" s="187"/>
      <c r="AP96" s="187"/>
      <c r="AQ96" s="187"/>
      <c r="AR96" s="187"/>
      <c r="AS96" s="187"/>
      <c r="AT96" s="187"/>
      <c r="AU96" s="187"/>
      <c r="AV96" s="187"/>
      <c r="AW96" s="187"/>
      <c r="AX96" s="187"/>
      <c r="AY96" s="187"/>
      <c r="AZ96" s="187"/>
      <c r="BA96" s="187"/>
    </row>
    <row r="97" spans="1:53" ht="13" x14ac:dyDescent="0.3">
      <c r="A97" s="187"/>
      <c r="B97" s="187"/>
      <c r="C97" s="187"/>
      <c r="D97" s="187"/>
      <c r="E97" s="187"/>
      <c r="F97" s="187"/>
      <c r="G97" s="187"/>
      <c r="H97" s="187"/>
      <c r="I97" s="187"/>
      <c r="J97" s="187"/>
      <c r="K97" s="187"/>
      <c r="L97" s="187"/>
      <c r="M97" s="187"/>
      <c r="N97" s="187"/>
      <c r="O97" s="187"/>
      <c r="P97" s="187"/>
      <c r="Q97" s="187"/>
      <c r="R97" s="187"/>
      <c r="S97" s="187"/>
      <c r="T97" s="187"/>
      <c r="U97" s="187"/>
      <c r="V97" s="187"/>
      <c r="W97" s="187"/>
      <c r="X97" s="187"/>
      <c r="Y97" s="187"/>
      <c r="Z97" s="187"/>
      <c r="AA97" s="187"/>
      <c r="AB97" s="187"/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  <c r="AT97" s="187"/>
      <c r="AU97" s="187"/>
      <c r="AV97" s="187"/>
      <c r="AW97" s="187"/>
      <c r="AX97" s="187"/>
      <c r="AY97" s="187"/>
      <c r="AZ97" s="187"/>
      <c r="BA97" s="187"/>
    </row>
    <row r="98" spans="1:53" ht="13" x14ac:dyDescent="0.3">
      <c r="A98" s="187"/>
      <c r="B98" s="187"/>
      <c r="C98" s="187"/>
      <c r="D98" s="187"/>
      <c r="E98" s="187"/>
      <c r="F98" s="187"/>
      <c r="G98" s="187"/>
      <c r="H98" s="187"/>
      <c r="I98" s="187"/>
      <c r="J98" s="187"/>
      <c r="K98" s="187"/>
      <c r="L98" s="187"/>
      <c r="M98" s="187"/>
      <c r="N98" s="187"/>
      <c r="O98" s="187"/>
      <c r="P98" s="187"/>
      <c r="Q98" s="187"/>
      <c r="R98" s="187"/>
      <c r="S98" s="187"/>
      <c r="T98" s="187"/>
      <c r="U98" s="187"/>
      <c r="V98" s="187"/>
      <c r="W98" s="187"/>
      <c r="X98" s="187"/>
      <c r="Y98" s="187"/>
      <c r="Z98" s="187"/>
      <c r="AA98" s="187"/>
      <c r="AB98" s="187"/>
      <c r="AC98" s="187"/>
      <c r="AD98" s="187"/>
      <c r="AE98" s="187"/>
      <c r="AF98" s="187"/>
      <c r="AG98" s="187"/>
      <c r="AH98" s="187"/>
      <c r="AI98" s="187"/>
      <c r="AJ98" s="187"/>
      <c r="AK98" s="187"/>
      <c r="AL98" s="187"/>
      <c r="AM98" s="187"/>
      <c r="AN98" s="187"/>
      <c r="AO98" s="187"/>
      <c r="AP98" s="187"/>
      <c r="AQ98" s="187"/>
      <c r="AR98" s="187"/>
      <c r="AS98" s="187"/>
      <c r="AT98" s="187"/>
      <c r="AU98" s="187"/>
      <c r="AV98" s="187"/>
      <c r="AW98" s="187"/>
      <c r="AX98" s="187"/>
      <c r="AY98" s="187"/>
      <c r="AZ98" s="187"/>
      <c r="BA98" s="187"/>
    </row>
    <row r="99" spans="1:53" ht="13" x14ac:dyDescent="0.3">
      <c r="A99" s="187"/>
      <c r="B99" s="187"/>
      <c r="C99" s="187"/>
      <c r="D99" s="187"/>
      <c r="E99" s="187"/>
      <c r="F99" s="187"/>
      <c r="G99" s="187"/>
      <c r="H99" s="187"/>
      <c r="I99" s="187"/>
      <c r="J99" s="187"/>
      <c r="K99" s="187"/>
      <c r="L99" s="187"/>
      <c r="M99" s="187"/>
      <c r="N99" s="187"/>
      <c r="O99" s="187"/>
      <c r="P99" s="187"/>
      <c r="Q99" s="187"/>
      <c r="R99" s="187"/>
      <c r="S99" s="187"/>
      <c r="T99" s="187"/>
      <c r="U99" s="187"/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187"/>
      <c r="AH99" s="187"/>
      <c r="AI99" s="187"/>
      <c r="AJ99" s="187"/>
      <c r="AK99" s="187"/>
      <c r="AL99" s="187"/>
      <c r="AM99" s="187"/>
      <c r="AN99" s="187"/>
      <c r="AO99" s="187"/>
      <c r="AP99" s="187"/>
      <c r="AQ99" s="187"/>
      <c r="AR99" s="187"/>
      <c r="AS99" s="187"/>
      <c r="AT99" s="187"/>
      <c r="AU99" s="187"/>
      <c r="AV99" s="187"/>
      <c r="AW99" s="187"/>
      <c r="AX99" s="187"/>
      <c r="AY99" s="187"/>
      <c r="AZ99" s="187"/>
      <c r="BA99" s="187"/>
    </row>
    <row r="100" spans="1:53" ht="13" x14ac:dyDescent="0.3">
      <c r="A100" s="187"/>
      <c r="B100" s="187"/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  <c r="Q100" s="187"/>
      <c r="R100" s="187"/>
      <c r="S100" s="187"/>
      <c r="T100" s="187"/>
      <c r="U100" s="187"/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7"/>
      <c r="AG100" s="187"/>
      <c r="AH100" s="187"/>
      <c r="AI100" s="187"/>
      <c r="AJ100" s="187"/>
      <c r="AK100" s="187"/>
      <c r="AL100" s="187"/>
      <c r="AM100" s="187"/>
      <c r="AN100" s="187"/>
      <c r="AO100" s="187"/>
      <c r="AP100" s="187"/>
      <c r="AQ100" s="187"/>
      <c r="AR100" s="187"/>
      <c r="AS100" s="187"/>
      <c r="AT100" s="187"/>
      <c r="AU100" s="187"/>
      <c r="AV100" s="187"/>
      <c r="AW100" s="187"/>
      <c r="AX100" s="187"/>
      <c r="AY100" s="187"/>
      <c r="AZ100" s="187"/>
      <c r="BA100" s="187"/>
    </row>
    <row r="101" spans="1:53" ht="13" x14ac:dyDescent="0.3">
      <c r="A101" s="187"/>
      <c r="B101" s="187"/>
      <c r="C101" s="187"/>
      <c r="D101" s="187"/>
      <c r="E101" s="187"/>
      <c r="F101" s="187"/>
      <c r="G101" s="187"/>
      <c r="H101" s="187"/>
      <c r="I101" s="187"/>
      <c r="J101" s="187"/>
      <c r="K101" s="187"/>
      <c r="L101" s="187"/>
      <c r="M101" s="187"/>
      <c r="N101" s="187"/>
      <c r="O101" s="187"/>
      <c r="P101" s="187"/>
      <c r="Q101" s="187"/>
      <c r="R101" s="187"/>
      <c r="S101" s="187"/>
      <c r="T101" s="187"/>
      <c r="U101" s="187"/>
      <c r="V101" s="187"/>
      <c r="W101" s="187"/>
      <c r="X101" s="187"/>
      <c r="Y101" s="187"/>
      <c r="Z101" s="187"/>
      <c r="AA101" s="187"/>
      <c r="AB101" s="187"/>
      <c r="AC101" s="187"/>
      <c r="AD101" s="187"/>
      <c r="AE101" s="187"/>
      <c r="AF101" s="187"/>
      <c r="AG101" s="187"/>
      <c r="AH101" s="187"/>
      <c r="AI101" s="187"/>
      <c r="AJ101" s="187"/>
      <c r="AK101" s="187"/>
      <c r="AL101" s="187"/>
      <c r="AM101" s="187"/>
      <c r="AN101" s="187"/>
      <c r="AO101" s="187"/>
      <c r="AP101" s="187"/>
      <c r="AQ101" s="187"/>
      <c r="AR101" s="187"/>
      <c r="AS101" s="187"/>
      <c r="AT101" s="187"/>
      <c r="AU101" s="187"/>
      <c r="AV101" s="187"/>
      <c r="AW101" s="187"/>
      <c r="AX101" s="187"/>
      <c r="AY101" s="187"/>
      <c r="AZ101" s="187"/>
      <c r="BA101" s="187"/>
    </row>
    <row r="102" spans="1:53" ht="13" x14ac:dyDescent="0.3">
      <c r="A102" s="187"/>
      <c r="B102" s="187"/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  <c r="S102" s="187"/>
      <c r="T102" s="187"/>
      <c r="U102" s="187"/>
      <c r="V102" s="187"/>
      <c r="W102" s="187"/>
      <c r="X102" s="187"/>
      <c r="Y102" s="187"/>
      <c r="Z102" s="187"/>
      <c r="AA102" s="187"/>
      <c r="AB102" s="187"/>
      <c r="AC102" s="187"/>
      <c r="AD102" s="187"/>
      <c r="AE102" s="187"/>
      <c r="AF102" s="187"/>
      <c r="AG102" s="187"/>
      <c r="AH102" s="187"/>
      <c r="AI102" s="187"/>
      <c r="AJ102" s="187"/>
      <c r="AK102" s="187"/>
      <c r="AL102" s="187"/>
      <c r="AM102" s="187"/>
      <c r="AN102" s="187"/>
      <c r="AO102" s="187"/>
      <c r="AP102" s="187"/>
      <c r="AQ102" s="187"/>
      <c r="AR102" s="187"/>
      <c r="AS102" s="187"/>
      <c r="AT102" s="187"/>
      <c r="AU102" s="187"/>
      <c r="AV102" s="187"/>
      <c r="AW102" s="187"/>
      <c r="AX102" s="187"/>
      <c r="AY102" s="187"/>
      <c r="AZ102" s="187"/>
      <c r="BA102" s="187"/>
    </row>
    <row r="103" spans="1:53" ht="13" x14ac:dyDescent="0.3">
      <c r="A103" s="187"/>
      <c r="B103" s="187"/>
      <c r="C103" s="187"/>
      <c r="D103" s="187"/>
      <c r="E103" s="187"/>
      <c r="F103" s="187"/>
      <c r="G103" s="187"/>
      <c r="H103" s="187"/>
      <c r="I103" s="187"/>
      <c r="J103" s="187"/>
      <c r="K103" s="187"/>
      <c r="L103" s="187"/>
      <c r="M103" s="187"/>
      <c r="N103" s="187"/>
      <c r="O103" s="187"/>
      <c r="P103" s="187"/>
      <c r="Q103" s="187"/>
      <c r="R103" s="187"/>
      <c r="S103" s="187"/>
      <c r="T103" s="187"/>
      <c r="U103" s="187"/>
      <c r="V103" s="187"/>
      <c r="W103" s="187"/>
      <c r="X103" s="187"/>
      <c r="Y103" s="187"/>
      <c r="Z103" s="187"/>
      <c r="AA103" s="187"/>
      <c r="AB103" s="187"/>
      <c r="AC103" s="187"/>
      <c r="AD103" s="187"/>
      <c r="AE103" s="187"/>
      <c r="AF103" s="187"/>
      <c r="AG103" s="187"/>
      <c r="AH103" s="187"/>
      <c r="AI103" s="187"/>
      <c r="AJ103" s="187"/>
      <c r="AK103" s="187"/>
      <c r="AL103" s="187"/>
      <c r="AM103" s="187"/>
      <c r="AN103" s="187"/>
      <c r="AO103" s="187"/>
      <c r="AP103" s="187"/>
      <c r="AQ103" s="187"/>
      <c r="AR103" s="187"/>
      <c r="AS103" s="187"/>
      <c r="AT103" s="187"/>
      <c r="AU103" s="187"/>
      <c r="AV103" s="187"/>
      <c r="AW103" s="187"/>
      <c r="AX103" s="187"/>
      <c r="AY103" s="187"/>
      <c r="AZ103" s="187"/>
      <c r="BA103" s="187"/>
    </row>
    <row r="104" spans="1:53" ht="13" x14ac:dyDescent="0.3">
      <c r="A104" s="187"/>
      <c r="B104" s="187"/>
      <c r="C104" s="187"/>
      <c r="D104" s="187"/>
      <c r="E104" s="187"/>
      <c r="F104" s="187"/>
      <c r="G104" s="187"/>
      <c r="H104" s="187"/>
      <c r="I104" s="187"/>
      <c r="J104" s="187"/>
      <c r="K104" s="187"/>
      <c r="L104" s="187"/>
      <c r="M104" s="187"/>
      <c r="N104" s="187"/>
      <c r="O104" s="187"/>
      <c r="P104" s="187"/>
      <c r="Q104" s="187"/>
      <c r="R104" s="187"/>
      <c r="S104" s="187"/>
      <c r="T104" s="187"/>
      <c r="U104" s="187"/>
      <c r="V104" s="187"/>
      <c r="W104" s="187"/>
      <c r="X104" s="187"/>
      <c r="Y104" s="187"/>
      <c r="Z104" s="187"/>
      <c r="AA104" s="187"/>
      <c r="AB104" s="187"/>
      <c r="AC104" s="187"/>
      <c r="AD104" s="187"/>
      <c r="AE104" s="187"/>
      <c r="AF104" s="187"/>
      <c r="AG104" s="187"/>
      <c r="AH104" s="187"/>
      <c r="AI104" s="187"/>
      <c r="AJ104" s="187"/>
      <c r="AK104" s="187"/>
      <c r="AL104" s="187"/>
      <c r="AM104" s="187"/>
      <c r="AN104" s="187"/>
      <c r="AO104" s="187"/>
      <c r="AP104" s="187"/>
      <c r="AQ104" s="187"/>
      <c r="AR104" s="187"/>
      <c r="AS104" s="187"/>
      <c r="AT104" s="187"/>
      <c r="AU104" s="187"/>
      <c r="AV104" s="187"/>
      <c r="AW104" s="187"/>
      <c r="AX104" s="187"/>
      <c r="AY104" s="187"/>
      <c r="AZ104" s="187"/>
      <c r="BA104" s="187"/>
    </row>
    <row r="105" spans="1:53" ht="13" x14ac:dyDescent="0.3">
      <c r="A105" s="187"/>
      <c r="B105" s="187"/>
      <c r="C105" s="187"/>
      <c r="D105" s="187"/>
      <c r="E105" s="187"/>
      <c r="F105" s="187"/>
      <c r="G105" s="187"/>
      <c r="H105" s="187"/>
      <c r="I105" s="187"/>
      <c r="J105" s="187"/>
      <c r="K105" s="187"/>
      <c r="L105" s="187"/>
      <c r="M105" s="187"/>
      <c r="N105" s="187"/>
      <c r="O105" s="187"/>
      <c r="P105" s="187"/>
      <c r="Q105" s="187"/>
      <c r="R105" s="187"/>
      <c r="S105" s="187"/>
      <c r="T105" s="187"/>
      <c r="U105" s="187"/>
      <c r="V105" s="187"/>
      <c r="W105" s="187"/>
      <c r="X105" s="187"/>
      <c r="Y105" s="187"/>
      <c r="Z105" s="187"/>
      <c r="AA105" s="187"/>
      <c r="AB105" s="187"/>
      <c r="AC105" s="187"/>
      <c r="AD105" s="187"/>
      <c r="AE105" s="187"/>
      <c r="AF105" s="187"/>
      <c r="AG105" s="187"/>
      <c r="AH105" s="187"/>
      <c r="AI105" s="187"/>
      <c r="AJ105" s="187"/>
      <c r="AK105" s="187"/>
      <c r="AL105" s="187"/>
      <c r="AM105" s="187"/>
      <c r="AN105" s="187"/>
      <c r="AO105" s="187"/>
      <c r="AP105" s="187"/>
      <c r="AQ105" s="187"/>
      <c r="AR105" s="187"/>
      <c r="AS105" s="187"/>
      <c r="AT105" s="187"/>
      <c r="AU105" s="187"/>
      <c r="AV105" s="187"/>
      <c r="AW105" s="187"/>
      <c r="AX105" s="187"/>
      <c r="AY105" s="187"/>
      <c r="AZ105" s="187"/>
      <c r="BA105" s="187"/>
    </row>
    <row r="106" spans="1:53" ht="13" x14ac:dyDescent="0.3">
      <c r="A106" s="187"/>
      <c r="B106" s="187"/>
      <c r="C106" s="187"/>
      <c r="D106" s="187"/>
      <c r="E106" s="187"/>
      <c r="F106" s="187"/>
      <c r="G106" s="187"/>
      <c r="H106" s="187"/>
      <c r="I106" s="187"/>
      <c r="J106" s="187"/>
      <c r="K106" s="187"/>
      <c r="L106" s="187"/>
      <c r="M106" s="187"/>
      <c r="N106" s="187"/>
      <c r="O106" s="187"/>
      <c r="P106" s="187"/>
      <c r="Q106" s="187"/>
      <c r="R106" s="187"/>
      <c r="S106" s="187"/>
      <c r="T106" s="187"/>
      <c r="U106" s="187"/>
      <c r="V106" s="187"/>
      <c r="W106" s="187"/>
      <c r="X106" s="187"/>
      <c r="Y106" s="187"/>
      <c r="Z106" s="187"/>
      <c r="AA106" s="187"/>
      <c r="AB106" s="187"/>
      <c r="AC106" s="187"/>
      <c r="AD106" s="187"/>
      <c r="AE106" s="187"/>
      <c r="AF106" s="187"/>
      <c r="AG106" s="187"/>
      <c r="AH106" s="187"/>
      <c r="AI106" s="187"/>
      <c r="AJ106" s="187"/>
      <c r="AK106" s="187"/>
      <c r="AL106" s="187"/>
      <c r="AM106" s="187"/>
      <c r="AN106" s="187"/>
      <c r="AO106" s="187"/>
      <c r="AP106" s="187"/>
      <c r="AQ106" s="187"/>
      <c r="AR106" s="187"/>
      <c r="AS106" s="187"/>
      <c r="AT106" s="187"/>
      <c r="AU106" s="187"/>
      <c r="AV106" s="187"/>
      <c r="AW106" s="187"/>
      <c r="AX106" s="187"/>
      <c r="AY106" s="187"/>
      <c r="AZ106" s="187"/>
      <c r="BA106" s="187"/>
    </row>
    <row r="107" spans="1:53" ht="13" x14ac:dyDescent="0.3">
      <c r="A107" s="187"/>
      <c r="B107" s="187"/>
      <c r="C107" s="187"/>
      <c r="D107" s="187"/>
      <c r="E107" s="187"/>
      <c r="F107" s="187"/>
      <c r="G107" s="187"/>
      <c r="H107" s="187"/>
      <c r="I107" s="187"/>
      <c r="J107" s="187"/>
      <c r="K107" s="187"/>
      <c r="L107" s="187"/>
      <c r="M107" s="187"/>
      <c r="N107" s="187"/>
      <c r="O107" s="187"/>
      <c r="P107" s="187"/>
      <c r="Q107" s="187"/>
      <c r="R107" s="187"/>
      <c r="S107" s="187"/>
      <c r="T107" s="187"/>
      <c r="U107" s="187"/>
      <c r="V107" s="187"/>
      <c r="W107" s="187"/>
      <c r="X107" s="187"/>
      <c r="Y107" s="187"/>
      <c r="Z107" s="187"/>
      <c r="AA107" s="187"/>
      <c r="AB107" s="187"/>
      <c r="AC107" s="187"/>
      <c r="AD107" s="187"/>
      <c r="AE107" s="187"/>
      <c r="AF107" s="187"/>
      <c r="AG107" s="187"/>
      <c r="AH107" s="187"/>
      <c r="AI107" s="187"/>
      <c r="AJ107" s="187"/>
      <c r="AK107" s="187"/>
      <c r="AL107" s="187"/>
      <c r="AM107" s="187"/>
      <c r="AN107" s="187"/>
      <c r="AO107" s="187"/>
      <c r="AP107" s="187"/>
      <c r="AQ107" s="187"/>
      <c r="AR107" s="187"/>
      <c r="AS107" s="187"/>
      <c r="AT107" s="187"/>
      <c r="AU107" s="187"/>
      <c r="AV107" s="187"/>
      <c r="AW107" s="187"/>
      <c r="AX107" s="187"/>
      <c r="AY107" s="187"/>
      <c r="AZ107" s="187"/>
      <c r="BA107" s="187"/>
    </row>
    <row r="108" spans="1:53" ht="13" x14ac:dyDescent="0.3">
      <c r="A108" s="187"/>
      <c r="B108" s="187"/>
      <c r="C108" s="187"/>
      <c r="D108" s="187"/>
      <c r="E108" s="187"/>
      <c r="F108" s="187"/>
      <c r="G108" s="187"/>
      <c r="H108" s="187"/>
      <c r="I108" s="187"/>
      <c r="J108" s="187"/>
      <c r="K108" s="187"/>
      <c r="L108" s="187"/>
      <c r="M108" s="187"/>
      <c r="N108" s="187"/>
      <c r="O108" s="187"/>
      <c r="P108" s="187"/>
      <c r="Q108" s="187"/>
      <c r="R108" s="187"/>
      <c r="S108" s="187"/>
      <c r="T108" s="187"/>
      <c r="U108" s="187"/>
      <c r="V108" s="187"/>
      <c r="W108" s="187"/>
      <c r="X108" s="187"/>
      <c r="Y108" s="187"/>
      <c r="Z108" s="187"/>
      <c r="AA108" s="187"/>
      <c r="AB108" s="187"/>
      <c r="AC108" s="187"/>
      <c r="AD108" s="187"/>
      <c r="AE108" s="187"/>
      <c r="AF108" s="187"/>
      <c r="AG108" s="187"/>
      <c r="AH108" s="187"/>
      <c r="AI108" s="187"/>
      <c r="AJ108" s="187"/>
      <c r="AK108" s="187"/>
      <c r="AL108" s="187"/>
      <c r="AM108" s="187"/>
      <c r="AN108" s="187"/>
      <c r="AO108" s="187"/>
      <c r="AP108" s="187"/>
      <c r="AQ108" s="187"/>
      <c r="AR108" s="187"/>
      <c r="AS108" s="187"/>
      <c r="AT108" s="187"/>
      <c r="AU108" s="187"/>
      <c r="AV108" s="187"/>
      <c r="AW108" s="187"/>
      <c r="AX108" s="187"/>
      <c r="AY108" s="187"/>
      <c r="AZ108" s="187"/>
      <c r="BA108" s="187"/>
    </row>
    <row r="109" spans="1:53" ht="13" x14ac:dyDescent="0.3">
      <c r="A109" s="187"/>
      <c r="B109" s="187"/>
      <c r="C109" s="187"/>
      <c r="D109" s="187"/>
      <c r="E109" s="187"/>
      <c r="F109" s="187"/>
      <c r="G109" s="187"/>
      <c r="H109" s="187"/>
      <c r="I109" s="187"/>
      <c r="J109" s="187"/>
      <c r="K109" s="187"/>
      <c r="L109" s="187"/>
      <c r="M109" s="187"/>
      <c r="N109" s="187"/>
      <c r="O109" s="187"/>
      <c r="P109" s="187"/>
      <c r="Q109" s="187"/>
      <c r="R109" s="187"/>
      <c r="S109" s="187"/>
      <c r="T109" s="187"/>
      <c r="U109" s="187"/>
      <c r="V109" s="187"/>
      <c r="W109" s="187"/>
      <c r="X109" s="187"/>
      <c r="Y109" s="187"/>
      <c r="Z109" s="187"/>
      <c r="AA109" s="187"/>
      <c r="AB109" s="187"/>
      <c r="AC109" s="187"/>
      <c r="AD109" s="187"/>
      <c r="AE109" s="187"/>
      <c r="AF109" s="187"/>
      <c r="AG109" s="187"/>
      <c r="AH109" s="187"/>
      <c r="AI109" s="187"/>
      <c r="AJ109" s="187"/>
      <c r="AK109" s="187"/>
      <c r="AL109" s="187"/>
      <c r="AM109" s="187"/>
      <c r="AN109" s="187"/>
      <c r="AO109" s="187"/>
      <c r="AP109" s="187"/>
      <c r="AQ109" s="187"/>
      <c r="AR109" s="187"/>
      <c r="AS109" s="187"/>
      <c r="AT109" s="187"/>
      <c r="AU109" s="187"/>
      <c r="AV109" s="187"/>
      <c r="AW109" s="187"/>
      <c r="AX109" s="187"/>
      <c r="AY109" s="187"/>
      <c r="AZ109" s="187"/>
      <c r="BA109" s="187"/>
    </row>
    <row r="110" spans="1:53" ht="13" x14ac:dyDescent="0.3">
      <c r="A110" s="187"/>
      <c r="B110" s="187"/>
      <c r="C110" s="187"/>
      <c r="D110" s="187"/>
      <c r="E110" s="187"/>
      <c r="F110" s="187"/>
      <c r="G110" s="187"/>
      <c r="H110" s="187"/>
      <c r="I110" s="187"/>
      <c r="J110" s="187"/>
      <c r="K110" s="187"/>
      <c r="L110" s="187"/>
      <c r="M110" s="187"/>
      <c r="N110" s="187"/>
      <c r="O110" s="187"/>
      <c r="P110" s="187"/>
      <c r="Q110" s="187"/>
      <c r="R110" s="187"/>
      <c r="S110" s="187"/>
      <c r="T110" s="187"/>
      <c r="U110" s="187"/>
      <c r="V110" s="187"/>
      <c r="W110" s="187"/>
      <c r="X110" s="187"/>
      <c r="Y110" s="187"/>
      <c r="Z110" s="187"/>
      <c r="AA110" s="187"/>
      <c r="AB110" s="187"/>
      <c r="AC110" s="187"/>
      <c r="AD110" s="187"/>
      <c r="AE110" s="187"/>
      <c r="AF110" s="187"/>
      <c r="AG110" s="187"/>
      <c r="AH110" s="187"/>
      <c r="AI110" s="187"/>
      <c r="AJ110" s="187"/>
      <c r="AK110" s="187"/>
      <c r="AL110" s="187"/>
      <c r="AM110" s="187"/>
      <c r="AN110" s="187"/>
      <c r="AO110" s="187"/>
      <c r="AP110" s="187"/>
      <c r="AQ110" s="187"/>
      <c r="AR110" s="187"/>
      <c r="AS110" s="187"/>
      <c r="AT110" s="187"/>
      <c r="AU110" s="187"/>
      <c r="AV110" s="187"/>
      <c r="AW110" s="187"/>
      <c r="AX110" s="187"/>
      <c r="AY110" s="187"/>
      <c r="AZ110" s="187"/>
      <c r="BA110" s="187"/>
    </row>
    <row r="111" spans="1:53" ht="13" x14ac:dyDescent="0.3">
      <c r="A111" s="187"/>
      <c r="B111" s="187"/>
      <c r="C111" s="187"/>
      <c r="D111" s="187"/>
      <c r="E111" s="187"/>
      <c r="F111" s="187"/>
      <c r="G111" s="187"/>
      <c r="H111" s="187"/>
      <c r="I111" s="187"/>
      <c r="J111" s="187"/>
      <c r="K111" s="187"/>
      <c r="L111" s="187"/>
      <c r="M111" s="187"/>
      <c r="N111" s="187"/>
      <c r="O111" s="187"/>
      <c r="P111" s="187"/>
      <c r="Q111" s="187"/>
      <c r="R111" s="187"/>
      <c r="S111" s="187"/>
      <c r="T111" s="187"/>
      <c r="U111" s="187"/>
      <c r="V111" s="187"/>
      <c r="W111" s="187"/>
      <c r="X111" s="187"/>
      <c r="Y111" s="187"/>
      <c r="Z111" s="187"/>
      <c r="AA111" s="187"/>
      <c r="AB111" s="187"/>
      <c r="AC111" s="187"/>
      <c r="AD111" s="187"/>
      <c r="AE111" s="187"/>
      <c r="AF111" s="187"/>
      <c r="AG111" s="187"/>
      <c r="AH111" s="187"/>
      <c r="AI111" s="187"/>
      <c r="AJ111" s="187"/>
      <c r="AK111" s="187"/>
      <c r="AL111" s="187"/>
      <c r="AM111" s="187"/>
      <c r="AN111" s="187"/>
      <c r="AO111" s="187"/>
      <c r="AP111" s="187"/>
      <c r="AQ111" s="187"/>
      <c r="AR111" s="187"/>
      <c r="AS111" s="187"/>
      <c r="AT111" s="187"/>
      <c r="AU111" s="187"/>
      <c r="AV111" s="187"/>
      <c r="AW111" s="187"/>
      <c r="AX111" s="187"/>
      <c r="AY111" s="187"/>
      <c r="AZ111" s="187"/>
      <c r="BA111" s="187"/>
    </row>
    <row r="112" spans="1:53" ht="13" x14ac:dyDescent="0.3">
      <c r="A112" s="187"/>
      <c r="B112" s="187"/>
      <c r="C112" s="187"/>
      <c r="D112" s="187"/>
      <c r="E112" s="187"/>
      <c r="F112" s="187"/>
      <c r="G112" s="187"/>
      <c r="H112" s="187"/>
      <c r="I112" s="187"/>
      <c r="J112" s="187"/>
      <c r="K112" s="187"/>
      <c r="L112" s="187"/>
      <c r="M112" s="187"/>
      <c r="N112" s="187"/>
      <c r="O112" s="187"/>
      <c r="P112" s="187"/>
      <c r="Q112" s="187"/>
      <c r="R112" s="187"/>
      <c r="S112" s="187"/>
      <c r="T112" s="187"/>
      <c r="U112" s="187"/>
      <c r="V112" s="187"/>
      <c r="W112" s="187"/>
      <c r="X112" s="187"/>
      <c r="Y112" s="187"/>
      <c r="Z112" s="187"/>
      <c r="AA112" s="187"/>
      <c r="AB112" s="187"/>
      <c r="AC112" s="187"/>
      <c r="AD112" s="187"/>
      <c r="AE112" s="187"/>
      <c r="AF112" s="187"/>
      <c r="AG112" s="187"/>
      <c r="AH112" s="187"/>
      <c r="AI112" s="187"/>
      <c r="AJ112" s="187"/>
      <c r="AK112" s="187"/>
      <c r="AL112" s="187"/>
      <c r="AM112" s="187"/>
      <c r="AN112" s="187"/>
      <c r="AO112" s="187"/>
      <c r="AP112" s="187"/>
      <c r="AQ112" s="187"/>
      <c r="AR112" s="187"/>
      <c r="AS112" s="187"/>
      <c r="AT112" s="187"/>
      <c r="AU112" s="187"/>
      <c r="AV112" s="187"/>
      <c r="AW112" s="187"/>
      <c r="AX112" s="187"/>
      <c r="AY112" s="187"/>
      <c r="AZ112" s="187"/>
      <c r="BA112" s="187"/>
    </row>
    <row r="113" spans="1:53" ht="13" x14ac:dyDescent="0.3">
      <c r="A113" s="187"/>
      <c r="B113" s="187"/>
      <c r="C113" s="187"/>
      <c r="D113" s="187"/>
      <c r="E113" s="187"/>
      <c r="F113" s="187"/>
      <c r="G113" s="187"/>
      <c r="H113" s="187"/>
      <c r="I113" s="187"/>
      <c r="J113" s="187"/>
      <c r="K113" s="187"/>
      <c r="L113" s="187"/>
      <c r="M113" s="187"/>
      <c r="N113" s="187"/>
      <c r="O113" s="187"/>
      <c r="P113" s="187"/>
      <c r="Q113" s="187"/>
      <c r="R113" s="187"/>
      <c r="S113" s="187"/>
      <c r="T113" s="187"/>
      <c r="U113" s="187"/>
      <c r="V113" s="187"/>
      <c r="W113" s="187"/>
      <c r="X113" s="187"/>
      <c r="Y113" s="187"/>
      <c r="Z113" s="187"/>
      <c r="AA113" s="187"/>
      <c r="AB113" s="187"/>
      <c r="AC113" s="187"/>
      <c r="AD113" s="187"/>
      <c r="AE113" s="187"/>
      <c r="AF113" s="187"/>
      <c r="AG113" s="187"/>
      <c r="AH113" s="187"/>
      <c r="AI113" s="187"/>
      <c r="AJ113" s="187"/>
      <c r="AK113" s="187"/>
      <c r="AL113" s="187"/>
      <c r="AM113" s="187"/>
      <c r="AN113" s="187"/>
      <c r="AO113" s="187"/>
      <c r="AP113" s="187"/>
      <c r="AQ113" s="187"/>
      <c r="AR113" s="187"/>
      <c r="AS113" s="187"/>
      <c r="AT113" s="187"/>
      <c r="AU113" s="187"/>
      <c r="AV113" s="187"/>
      <c r="AW113" s="187"/>
      <c r="AX113" s="187"/>
      <c r="AY113" s="187"/>
      <c r="AZ113" s="187"/>
      <c r="BA113" s="187"/>
    </row>
    <row r="114" spans="1:53" ht="13" x14ac:dyDescent="0.3">
      <c r="A114" s="187"/>
      <c r="B114" s="187"/>
      <c r="C114" s="187"/>
      <c r="D114" s="187"/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187"/>
      <c r="S114" s="187"/>
      <c r="T114" s="187"/>
      <c r="U114" s="187"/>
      <c r="V114" s="187"/>
      <c r="W114" s="187"/>
      <c r="X114" s="187"/>
      <c r="Y114" s="187"/>
      <c r="Z114" s="187"/>
      <c r="AA114" s="187"/>
      <c r="AB114" s="187"/>
      <c r="AC114" s="187"/>
      <c r="AD114" s="187"/>
      <c r="AE114" s="187"/>
      <c r="AF114" s="187"/>
      <c r="AG114" s="187"/>
      <c r="AH114" s="187"/>
      <c r="AI114" s="187"/>
      <c r="AJ114" s="187"/>
      <c r="AK114" s="187"/>
      <c r="AL114" s="187"/>
      <c r="AM114" s="187"/>
      <c r="AN114" s="187"/>
      <c r="AO114" s="187"/>
      <c r="AP114" s="187"/>
      <c r="AQ114" s="187"/>
      <c r="AR114" s="187"/>
      <c r="AS114" s="187"/>
      <c r="AT114" s="187"/>
      <c r="AU114" s="187"/>
      <c r="AV114" s="187"/>
      <c r="AW114" s="187"/>
      <c r="AX114" s="187"/>
      <c r="AY114" s="187"/>
      <c r="AZ114" s="187"/>
      <c r="BA114" s="187"/>
    </row>
    <row r="115" spans="1:53" ht="13" x14ac:dyDescent="0.3">
      <c r="A115" s="187"/>
      <c r="B115" s="187"/>
      <c r="C115" s="187"/>
      <c r="D115" s="187"/>
      <c r="E115" s="187"/>
      <c r="F115" s="187"/>
      <c r="G115" s="187"/>
      <c r="H115" s="187"/>
      <c r="I115" s="187"/>
      <c r="J115" s="187"/>
      <c r="K115" s="187"/>
      <c r="L115" s="187"/>
      <c r="M115" s="187"/>
      <c r="N115" s="187"/>
      <c r="O115" s="187"/>
      <c r="P115" s="187"/>
      <c r="Q115" s="187"/>
      <c r="R115" s="187"/>
      <c r="S115" s="187"/>
      <c r="T115" s="187"/>
      <c r="U115" s="187"/>
      <c r="V115" s="187"/>
      <c r="W115" s="187"/>
      <c r="X115" s="187"/>
      <c r="Y115" s="187"/>
      <c r="Z115" s="187"/>
      <c r="AA115" s="187"/>
      <c r="AB115" s="187"/>
      <c r="AC115" s="187"/>
      <c r="AD115" s="187"/>
      <c r="AE115" s="187"/>
      <c r="AF115" s="187"/>
      <c r="AG115" s="187"/>
      <c r="AH115" s="187"/>
      <c r="AI115" s="187"/>
      <c r="AJ115" s="187"/>
      <c r="AK115" s="187"/>
      <c r="AL115" s="187"/>
      <c r="AM115" s="187"/>
      <c r="AN115" s="187"/>
      <c r="AO115" s="187"/>
      <c r="AP115" s="187"/>
      <c r="AQ115" s="187"/>
      <c r="AR115" s="187"/>
      <c r="AS115" s="187"/>
      <c r="AT115" s="187"/>
      <c r="AU115" s="187"/>
      <c r="AV115" s="187"/>
      <c r="AW115" s="187"/>
      <c r="AX115" s="187"/>
      <c r="AY115" s="187"/>
      <c r="AZ115" s="187"/>
      <c r="BA115" s="187"/>
    </row>
    <row r="116" spans="1:53" ht="13" x14ac:dyDescent="0.3">
      <c r="A116" s="187"/>
      <c r="B116" s="187"/>
      <c r="C116" s="187"/>
      <c r="D116" s="187"/>
      <c r="E116" s="187"/>
      <c r="F116" s="187"/>
      <c r="G116" s="187"/>
      <c r="H116" s="187"/>
      <c r="I116" s="187"/>
      <c r="J116" s="187"/>
      <c r="K116" s="187"/>
      <c r="L116" s="187"/>
      <c r="M116" s="187"/>
      <c r="N116" s="187"/>
      <c r="O116" s="187"/>
      <c r="P116" s="187"/>
      <c r="Q116" s="187"/>
      <c r="R116" s="187"/>
      <c r="S116" s="187"/>
      <c r="T116" s="187"/>
      <c r="U116" s="187"/>
      <c r="V116" s="187"/>
      <c r="W116" s="187"/>
      <c r="X116" s="187"/>
      <c r="Y116" s="187"/>
      <c r="Z116" s="187"/>
      <c r="AA116" s="187"/>
      <c r="AB116" s="187"/>
      <c r="AC116" s="187"/>
      <c r="AD116" s="187"/>
      <c r="AE116" s="187"/>
      <c r="AF116" s="187"/>
      <c r="AG116" s="187"/>
      <c r="AH116" s="187"/>
      <c r="AI116" s="187"/>
      <c r="AJ116" s="187"/>
      <c r="AK116" s="187"/>
      <c r="AL116" s="187"/>
      <c r="AM116" s="187"/>
      <c r="AN116" s="187"/>
      <c r="AO116" s="187"/>
      <c r="AP116" s="187"/>
      <c r="AQ116" s="187"/>
      <c r="AR116" s="187"/>
      <c r="AS116" s="187"/>
      <c r="AT116" s="187"/>
      <c r="AU116" s="187"/>
      <c r="AV116" s="187"/>
      <c r="AW116" s="187"/>
      <c r="AX116" s="187"/>
      <c r="AY116" s="187"/>
      <c r="AZ116" s="187"/>
      <c r="BA116" s="187"/>
    </row>
    <row r="117" spans="1:53" ht="13" x14ac:dyDescent="0.3">
      <c r="A117" s="187"/>
      <c r="B117" s="187"/>
      <c r="C117" s="187"/>
      <c r="D117" s="187"/>
      <c r="E117" s="187"/>
      <c r="F117" s="187"/>
      <c r="G117" s="187"/>
      <c r="H117" s="187"/>
      <c r="I117" s="187"/>
      <c r="J117" s="187"/>
      <c r="K117" s="187"/>
      <c r="L117" s="187"/>
      <c r="M117" s="187"/>
      <c r="N117" s="187"/>
      <c r="O117" s="187"/>
      <c r="P117" s="187"/>
      <c r="Q117" s="187"/>
      <c r="R117" s="187"/>
      <c r="S117" s="187"/>
      <c r="T117" s="187"/>
      <c r="U117" s="187"/>
      <c r="V117" s="187"/>
      <c r="W117" s="187"/>
      <c r="X117" s="187"/>
      <c r="Y117" s="187"/>
      <c r="Z117" s="187"/>
      <c r="AA117" s="187"/>
      <c r="AB117" s="187"/>
      <c r="AC117" s="187"/>
      <c r="AD117" s="187"/>
      <c r="AE117" s="187"/>
      <c r="AF117" s="187"/>
      <c r="AG117" s="187"/>
      <c r="AH117" s="187"/>
      <c r="AI117" s="187"/>
      <c r="AJ117" s="187"/>
      <c r="AK117" s="187"/>
      <c r="AL117" s="187"/>
      <c r="AM117" s="187"/>
      <c r="AN117" s="187"/>
      <c r="AO117" s="187"/>
      <c r="AP117" s="187"/>
      <c r="AQ117" s="187"/>
      <c r="AR117" s="187"/>
      <c r="AS117" s="187"/>
      <c r="AT117" s="187"/>
      <c r="AU117" s="187"/>
      <c r="AV117" s="187"/>
      <c r="AW117" s="187"/>
      <c r="AX117" s="187"/>
      <c r="AY117" s="187"/>
      <c r="AZ117" s="187"/>
      <c r="BA117" s="187"/>
    </row>
    <row r="118" spans="1:53" ht="13" x14ac:dyDescent="0.3">
      <c r="A118" s="187"/>
      <c r="B118" s="187"/>
      <c r="C118" s="187"/>
      <c r="D118" s="187"/>
      <c r="E118" s="187"/>
      <c r="F118" s="187"/>
      <c r="G118" s="187"/>
      <c r="H118" s="187"/>
      <c r="I118" s="187"/>
      <c r="J118" s="187"/>
      <c r="K118" s="187"/>
      <c r="L118" s="187"/>
      <c r="M118" s="187"/>
      <c r="N118" s="187"/>
      <c r="O118" s="187"/>
      <c r="P118" s="187"/>
      <c r="Q118" s="187"/>
      <c r="R118" s="187"/>
      <c r="S118" s="187"/>
      <c r="T118" s="187"/>
      <c r="U118" s="187"/>
      <c r="V118" s="187"/>
      <c r="W118" s="187"/>
      <c r="X118" s="187"/>
      <c r="Y118" s="187"/>
      <c r="Z118" s="187"/>
      <c r="AA118" s="187"/>
      <c r="AB118" s="187"/>
      <c r="AC118" s="187"/>
      <c r="AD118" s="187"/>
      <c r="AE118" s="187"/>
      <c r="AF118" s="187"/>
      <c r="AG118" s="187"/>
      <c r="AH118" s="187"/>
      <c r="AI118" s="187"/>
      <c r="AJ118" s="187"/>
      <c r="AK118" s="187"/>
      <c r="AL118" s="187"/>
      <c r="AM118" s="187"/>
      <c r="AN118" s="187"/>
      <c r="AO118" s="187"/>
      <c r="AP118" s="187"/>
      <c r="AQ118" s="187"/>
      <c r="AR118" s="187"/>
      <c r="AS118" s="187"/>
      <c r="AT118" s="187"/>
      <c r="AU118" s="187"/>
      <c r="AV118" s="187"/>
      <c r="AW118" s="187"/>
      <c r="AX118" s="187"/>
      <c r="AY118" s="187"/>
      <c r="AZ118" s="187"/>
      <c r="BA118" s="187"/>
    </row>
    <row r="119" spans="1:53" ht="13" x14ac:dyDescent="0.3">
      <c r="A119" s="187"/>
      <c r="B119" s="187"/>
      <c r="C119" s="187"/>
      <c r="D119" s="187"/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187"/>
      <c r="S119" s="187"/>
      <c r="T119" s="187"/>
      <c r="U119" s="187"/>
      <c r="V119" s="187"/>
      <c r="W119" s="187"/>
      <c r="X119" s="187"/>
      <c r="Y119" s="187"/>
      <c r="Z119" s="187"/>
      <c r="AA119" s="187"/>
      <c r="AB119" s="187"/>
      <c r="AC119" s="187"/>
      <c r="AD119" s="187"/>
      <c r="AE119" s="187"/>
      <c r="AF119" s="187"/>
      <c r="AG119" s="187"/>
      <c r="AH119" s="187"/>
      <c r="AI119" s="187"/>
      <c r="AJ119" s="187"/>
      <c r="AK119" s="187"/>
      <c r="AL119" s="187"/>
      <c r="AM119" s="187"/>
      <c r="AN119" s="187"/>
      <c r="AO119" s="187"/>
      <c r="AP119" s="187"/>
      <c r="AQ119" s="187"/>
      <c r="AR119" s="187"/>
      <c r="AS119" s="187"/>
      <c r="AT119" s="187"/>
      <c r="AU119" s="187"/>
      <c r="AV119" s="187"/>
      <c r="AW119" s="187"/>
      <c r="AX119" s="187"/>
      <c r="AY119" s="187"/>
      <c r="AZ119" s="187"/>
      <c r="BA119" s="187"/>
    </row>
    <row r="120" spans="1:53" ht="13" x14ac:dyDescent="0.3">
      <c r="A120" s="187"/>
      <c r="B120" s="187"/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87"/>
      <c r="N120" s="187"/>
      <c r="O120" s="187"/>
      <c r="P120" s="187"/>
      <c r="Q120" s="187"/>
      <c r="R120" s="187"/>
      <c r="S120" s="187"/>
      <c r="T120" s="187"/>
      <c r="U120" s="187"/>
      <c r="V120" s="187"/>
      <c r="W120" s="187"/>
      <c r="X120" s="187"/>
      <c r="Y120" s="187"/>
      <c r="Z120" s="187"/>
      <c r="AA120" s="187"/>
      <c r="AB120" s="187"/>
      <c r="AC120" s="187"/>
      <c r="AD120" s="187"/>
      <c r="AE120" s="187"/>
      <c r="AF120" s="187"/>
      <c r="AG120" s="187"/>
      <c r="AH120" s="187"/>
      <c r="AI120" s="187"/>
      <c r="AJ120" s="187"/>
      <c r="AK120" s="187"/>
      <c r="AL120" s="187"/>
      <c r="AM120" s="187"/>
      <c r="AN120" s="187"/>
      <c r="AO120" s="187"/>
      <c r="AP120" s="187"/>
      <c r="AQ120" s="187"/>
      <c r="AR120" s="187"/>
      <c r="AS120" s="187"/>
      <c r="AT120" s="187"/>
      <c r="AU120" s="187"/>
      <c r="AV120" s="187"/>
      <c r="AW120" s="187"/>
      <c r="AX120" s="187"/>
      <c r="AY120" s="187"/>
      <c r="AZ120" s="187"/>
      <c r="BA120" s="187"/>
    </row>
    <row r="121" spans="1:53" ht="13" x14ac:dyDescent="0.3">
      <c r="A121" s="187"/>
      <c r="B121" s="187"/>
      <c r="C121" s="187"/>
      <c r="D121" s="187"/>
      <c r="E121" s="187"/>
      <c r="F121" s="187"/>
      <c r="G121" s="187"/>
      <c r="H121" s="187"/>
      <c r="I121" s="187"/>
      <c r="J121" s="187"/>
      <c r="K121" s="187"/>
      <c r="L121" s="187"/>
      <c r="M121" s="187"/>
      <c r="N121" s="187"/>
      <c r="O121" s="187"/>
      <c r="P121" s="187"/>
      <c r="Q121" s="187"/>
      <c r="R121" s="187"/>
      <c r="S121" s="187"/>
      <c r="T121" s="187"/>
      <c r="U121" s="187"/>
      <c r="V121" s="187"/>
      <c r="W121" s="187"/>
      <c r="X121" s="187"/>
      <c r="Y121" s="187"/>
      <c r="Z121" s="187"/>
      <c r="AA121" s="187"/>
      <c r="AB121" s="187"/>
      <c r="AC121" s="187"/>
      <c r="AD121" s="187"/>
      <c r="AE121" s="187"/>
      <c r="AF121" s="187"/>
      <c r="AG121" s="187"/>
      <c r="AH121" s="187"/>
      <c r="AI121" s="187"/>
      <c r="AJ121" s="187"/>
      <c r="AK121" s="187"/>
      <c r="AL121" s="187"/>
      <c r="AM121" s="187"/>
      <c r="AN121" s="187"/>
      <c r="AO121" s="187"/>
      <c r="AP121" s="187"/>
      <c r="AQ121" s="187"/>
      <c r="AR121" s="187"/>
      <c r="AS121" s="187"/>
      <c r="AT121" s="187"/>
      <c r="AU121" s="187"/>
      <c r="AV121" s="187"/>
      <c r="AW121" s="187"/>
      <c r="AX121" s="187"/>
      <c r="AY121" s="187"/>
      <c r="AZ121" s="187"/>
      <c r="BA121" s="187"/>
    </row>
    <row r="122" spans="1:53" ht="13" x14ac:dyDescent="0.3">
      <c r="A122" s="187"/>
      <c r="B122" s="187"/>
      <c r="C122" s="187"/>
      <c r="D122" s="187"/>
      <c r="E122" s="187"/>
      <c r="F122" s="187"/>
      <c r="G122" s="187"/>
      <c r="H122" s="187"/>
      <c r="I122" s="187"/>
      <c r="J122" s="187"/>
      <c r="K122" s="187"/>
      <c r="L122" s="187"/>
      <c r="M122" s="187"/>
      <c r="N122" s="187"/>
      <c r="O122" s="187"/>
      <c r="P122" s="187"/>
      <c r="Q122" s="187"/>
      <c r="R122" s="187"/>
      <c r="S122" s="187"/>
      <c r="T122" s="187"/>
      <c r="U122" s="187"/>
      <c r="V122" s="187"/>
      <c r="W122" s="187"/>
      <c r="X122" s="187"/>
      <c r="Y122" s="187"/>
      <c r="Z122" s="187"/>
      <c r="AA122" s="187"/>
      <c r="AB122" s="187"/>
      <c r="AC122" s="187"/>
      <c r="AD122" s="187"/>
      <c r="AE122" s="187"/>
      <c r="AF122" s="187"/>
      <c r="AG122" s="187"/>
      <c r="AH122" s="187"/>
      <c r="AI122" s="187"/>
      <c r="AJ122" s="187"/>
      <c r="AK122" s="187"/>
      <c r="AL122" s="187"/>
      <c r="AM122" s="187"/>
      <c r="AN122" s="187"/>
      <c r="AO122" s="187"/>
      <c r="AP122" s="187"/>
      <c r="AQ122" s="187"/>
      <c r="AR122" s="187"/>
      <c r="AS122" s="187"/>
      <c r="AT122" s="187"/>
      <c r="AU122" s="187"/>
      <c r="AV122" s="187"/>
      <c r="AW122" s="187"/>
      <c r="AX122" s="187"/>
      <c r="AY122" s="187"/>
      <c r="AZ122" s="187"/>
      <c r="BA122" s="187"/>
    </row>
    <row r="123" spans="1:53" ht="13" x14ac:dyDescent="0.3">
      <c r="A123" s="187"/>
      <c r="B123" s="187"/>
      <c r="C123" s="187"/>
      <c r="D123" s="187"/>
      <c r="E123" s="187"/>
      <c r="F123" s="187"/>
      <c r="G123" s="187"/>
      <c r="H123" s="187"/>
      <c r="I123" s="187"/>
      <c r="J123" s="187"/>
      <c r="K123" s="187"/>
      <c r="L123" s="187"/>
      <c r="M123" s="187"/>
      <c r="N123" s="187"/>
      <c r="O123" s="187"/>
      <c r="P123" s="187"/>
      <c r="Q123" s="187"/>
      <c r="R123" s="187"/>
      <c r="S123" s="187"/>
      <c r="T123" s="187"/>
      <c r="U123" s="187"/>
      <c r="V123" s="187"/>
      <c r="W123" s="187"/>
      <c r="X123" s="187"/>
      <c r="Y123" s="187"/>
      <c r="Z123" s="187"/>
      <c r="AA123" s="187"/>
      <c r="AB123" s="187"/>
      <c r="AC123" s="187"/>
      <c r="AD123" s="187"/>
      <c r="AE123" s="187"/>
      <c r="AF123" s="187"/>
      <c r="AG123" s="187"/>
      <c r="AH123" s="187"/>
      <c r="AI123" s="187"/>
      <c r="AJ123" s="187"/>
      <c r="AK123" s="187"/>
      <c r="AL123" s="187"/>
      <c r="AM123" s="187"/>
      <c r="AN123" s="187"/>
      <c r="AO123" s="187"/>
      <c r="AP123" s="187"/>
      <c r="AQ123" s="187"/>
      <c r="AR123" s="187"/>
      <c r="AS123" s="187"/>
      <c r="AT123" s="187"/>
      <c r="AU123" s="187"/>
      <c r="AV123" s="187"/>
      <c r="AW123" s="187"/>
      <c r="AX123" s="187"/>
      <c r="AY123" s="187"/>
      <c r="AZ123" s="187"/>
      <c r="BA123" s="187"/>
    </row>
    <row r="124" spans="1:53" ht="13" x14ac:dyDescent="0.3">
      <c r="A124" s="187"/>
      <c r="B124" s="187"/>
      <c r="C124" s="187"/>
      <c r="D124" s="187"/>
      <c r="E124" s="187"/>
      <c r="F124" s="187"/>
      <c r="G124" s="187"/>
      <c r="H124" s="187"/>
      <c r="I124" s="187"/>
      <c r="J124" s="187"/>
      <c r="K124" s="187"/>
      <c r="L124" s="187"/>
      <c r="M124" s="187"/>
      <c r="N124" s="187"/>
      <c r="O124" s="187"/>
      <c r="P124" s="187"/>
      <c r="Q124" s="187"/>
      <c r="R124" s="187"/>
      <c r="S124" s="187"/>
      <c r="T124" s="187"/>
      <c r="U124" s="187"/>
      <c r="V124" s="187"/>
      <c r="W124" s="187"/>
      <c r="X124" s="187"/>
      <c r="Y124" s="187"/>
      <c r="Z124" s="187"/>
      <c r="AA124" s="187"/>
      <c r="AB124" s="187"/>
      <c r="AC124" s="187"/>
      <c r="AD124" s="187"/>
      <c r="AE124" s="187"/>
      <c r="AF124" s="187"/>
      <c r="AG124" s="187"/>
      <c r="AH124" s="187"/>
      <c r="AI124" s="187"/>
      <c r="AJ124" s="187"/>
      <c r="AK124" s="187"/>
      <c r="AL124" s="187"/>
      <c r="AM124" s="187"/>
      <c r="AN124" s="187"/>
      <c r="AO124" s="187"/>
      <c r="AP124" s="187"/>
      <c r="AQ124" s="187"/>
      <c r="AR124" s="187"/>
      <c r="AS124" s="187"/>
      <c r="AT124" s="187"/>
      <c r="AU124" s="187"/>
      <c r="AV124" s="187"/>
      <c r="AW124" s="187"/>
      <c r="AX124" s="187"/>
      <c r="AY124" s="187"/>
      <c r="AZ124" s="187"/>
      <c r="BA124" s="187"/>
    </row>
    <row r="125" spans="1:53" ht="13" x14ac:dyDescent="0.3">
      <c r="A125" s="187"/>
      <c r="B125" s="187"/>
      <c r="C125" s="187"/>
      <c r="D125" s="187"/>
      <c r="E125" s="187"/>
      <c r="F125" s="187"/>
      <c r="G125" s="187"/>
      <c r="H125" s="187"/>
      <c r="I125" s="187"/>
      <c r="J125" s="187"/>
      <c r="K125" s="187"/>
      <c r="L125" s="187"/>
      <c r="M125" s="187"/>
      <c r="N125" s="187"/>
      <c r="O125" s="187"/>
      <c r="P125" s="187"/>
      <c r="Q125" s="187"/>
      <c r="R125" s="187"/>
      <c r="S125" s="187"/>
      <c r="T125" s="187"/>
      <c r="U125" s="187"/>
      <c r="V125" s="187"/>
      <c r="W125" s="187"/>
      <c r="X125" s="187"/>
      <c r="Y125" s="187"/>
      <c r="Z125" s="187"/>
      <c r="AA125" s="187"/>
      <c r="AB125" s="187"/>
      <c r="AC125" s="187"/>
      <c r="AD125" s="187"/>
      <c r="AE125" s="187"/>
      <c r="AF125" s="187"/>
      <c r="AG125" s="187"/>
      <c r="AH125" s="187"/>
      <c r="AI125" s="187"/>
      <c r="AJ125" s="187"/>
      <c r="AK125" s="187"/>
      <c r="AL125" s="187"/>
      <c r="AM125" s="187"/>
      <c r="AN125" s="187"/>
      <c r="AO125" s="187"/>
      <c r="AP125" s="187"/>
      <c r="AQ125" s="187"/>
      <c r="AR125" s="187"/>
      <c r="AS125" s="187"/>
      <c r="AT125" s="187"/>
      <c r="AU125" s="187"/>
      <c r="AV125" s="187"/>
      <c r="AW125" s="187"/>
      <c r="AX125" s="187"/>
      <c r="AY125" s="187"/>
      <c r="AZ125" s="187"/>
      <c r="BA125" s="187"/>
    </row>
    <row r="126" spans="1:53" ht="13" x14ac:dyDescent="0.3">
      <c r="A126" s="187"/>
      <c r="B126" s="187"/>
      <c r="C126" s="187"/>
      <c r="D126" s="187"/>
      <c r="E126" s="187"/>
      <c r="F126" s="187"/>
      <c r="G126" s="187"/>
      <c r="H126" s="187"/>
      <c r="I126" s="187"/>
      <c r="J126" s="187"/>
      <c r="K126" s="187"/>
      <c r="L126" s="187"/>
      <c r="M126" s="187"/>
      <c r="N126" s="187"/>
      <c r="O126" s="187"/>
      <c r="P126" s="187"/>
      <c r="Q126" s="187"/>
      <c r="R126" s="187"/>
      <c r="S126" s="187"/>
      <c r="T126" s="187"/>
      <c r="U126" s="187"/>
      <c r="V126" s="187"/>
      <c r="W126" s="187"/>
      <c r="X126" s="187"/>
      <c r="Y126" s="187"/>
      <c r="Z126" s="187"/>
      <c r="AA126" s="187"/>
      <c r="AB126" s="187"/>
      <c r="AC126" s="187"/>
      <c r="AD126" s="187"/>
      <c r="AE126" s="187"/>
      <c r="AF126" s="187"/>
      <c r="AG126" s="187"/>
      <c r="AH126" s="187"/>
      <c r="AI126" s="187"/>
      <c r="AJ126" s="187"/>
      <c r="AK126" s="187"/>
      <c r="AL126" s="187"/>
      <c r="AM126" s="187"/>
      <c r="AN126" s="187"/>
      <c r="AO126" s="187"/>
      <c r="AP126" s="187"/>
      <c r="AQ126" s="187"/>
      <c r="AR126" s="187"/>
      <c r="AS126" s="187"/>
      <c r="AT126" s="187"/>
      <c r="AU126" s="187"/>
      <c r="AV126" s="187"/>
      <c r="AW126" s="187"/>
      <c r="AX126" s="187"/>
      <c r="AY126" s="187"/>
      <c r="AZ126" s="187"/>
      <c r="BA126" s="187"/>
    </row>
    <row r="127" spans="1:53" ht="13" x14ac:dyDescent="0.3">
      <c r="A127" s="187"/>
      <c r="B127" s="187"/>
      <c r="C127" s="187"/>
      <c r="D127" s="187"/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187"/>
      <c r="S127" s="187"/>
      <c r="T127" s="187"/>
      <c r="U127" s="187"/>
      <c r="V127" s="187"/>
      <c r="W127" s="187"/>
      <c r="X127" s="187"/>
      <c r="Y127" s="187"/>
      <c r="Z127" s="187"/>
      <c r="AA127" s="187"/>
      <c r="AB127" s="187"/>
      <c r="AC127" s="187"/>
      <c r="AD127" s="187"/>
      <c r="AE127" s="187"/>
      <c r="AF127" s="187"/>
      <c r="AG127" s="187"/>
      <c r="AH127" s="187"/>
      <c r="AI127" s="187"/>
      <c r="AJ127" s="187"/>
      <c r="AK127" s="187"/>
      <c r="AL127" s="187"/>
      <c r="AM127" s="187"/>
      <c r="AN127" s="187"/>
      <c r="AO127" s="187"/>
      <c r="AP127" s="187"/>
      <c r="AQ127" s="187"/>
      <c r="AR127" s="187"/>
      <c r="AS127" s="187"/>
      <c r="AT127" s="187"/>
      <c r="AU127" s="187"/>
      <c r="AV127" s="187"/>
      <c r="AW127" s="187"/>
      <c r="AX127" s="187"/>
      <c r="AY127" s="187"/>
      <c r="AZ127" s="187"/>
      <c r="BA127" s="187"/>
    </row>
    <row r="128" spans="1:53" ht="13" x14ac:dyDescent="0.3">
      <c r="A128" s="187"/>
      <c r="B128" s="187"/>
      <c r="C128" s="187"/>
      <c r="D128" s="187"/>
      <c r="E128" s="187"/>
      <c r="F128" s="187"/>
      <c r="G128" s="187"/>
      <c r="H128" s="187"/>
      <c r="I128" s="187"/>
      <c r="J128" s="187"/>
      <c r="K128" s="187"/>
      <c r="L128" s="187"/>
      <c r="M128" s="187"/>
      <c r="N128" s="187"/>
      <c r="O128" s="187"/>
      <c r="P128" s="187"/>
      <c r="Q128" s="187"/>
      <c r="R128" s="187"/>
      <c r="S128" s="187"/>
      <c r="T128" s="187"/>
      <c r="U128" s="187"/>
      <c r="V128" s="187"/>
      <c r="W128" s="187"/>
      <c r="X128" s="187"/>
      <c r="Y128" s="187"/>
      <c r="Z128" s="187"/>
      <c r="AA128" s="187"/>
      <c r="AB128" s="187"/>
      <c r="AC128" s="187"/>
      <c r="AD128" s="187"/>
      <c r="AE128" s="187"/>
      <c r="AF128" s="187"/>
      <c r="AG128" s="187"/>
      <c r="AH128" s="187"/>
      <c r="AI128" s="187"/>
      <c r="AJ128" s="187"/>
      <c r="AK128" s="187"/>
      <c r="AL128" s="187"/>
      <c r="AM128" s="187"/>
      <c r="AN128" s="187"/>
      <c r="AO128" s="187"/>
      <c r="AP128" s="187"/>
      <c r="AQ128" s="187"/>
      <c r="AR128" s="187"/>
      <c r="AS128" s="187"/>
      <c r="AT128" s="187"/>
      <c r="AU128" s="187"/>
      <c r="AV128" s="187"/>
      <c r="AW128" s="187"/>
      <c r="AX128" s="187"/>
      <c r="AY128" s="187"/>
      <c r="AZ128" s="187"/>
      <c r="BA128" s="187"/>
    </row>
    <row r="129" spans="1:53" ht="13" x14ac:dyDescent="0.3">
      <c r="A129" s="187"/>
      <c r="B129" s="187"/>
      <c r="C129" s="187"/>
      <c r="D129" s="187"/>
      <c r="E129" s="187"/>
      <c r="F129" s="187"/>
      <c r="G129" s="187"/>
      <c r="H129" s="187"/>
      <c r="I129" s="187"/>
      <c r="J129" s="187"/>
      <c r="K129" s="187"/>
      <c r="L129" s="187"/>
      <c r="M129" s="187"/>
      <c r="N129" s="187"/>
      <c r="O129" s="187"/>
      <c r="P129" s="187"/>
      <c r="Q129" s="187"/>
      <c r="R129" s="187"/>
      <c r="S129" s="187"/>
      <c r="T129" s="187"/>
      <c r="U129" s="187"/>
      <c r="V129" s="187"/>
      <c r="W129" s="187"/>
      <c r="X129" s="187"/>
      <c r="Y129" s="187"/>
      <c r="Z129" s="187"/>
      <c r="AA129" s="187"/>
      <c r="AB129" s="187"/>
      <c r="AC129" s="187"/>
      <c r="AD129" s="187"/>
      <c r="AE129" s="187"/>
      <c r="AF129" s="187"/>
      <c r="AG129" s="187"/>
      <c r="AH129" s="187"/>
      <c r="AI129" s="187"/>
      <c r="AJ129" s="187"/>
      <c r="AK129" s="187"/>
      <c r="AL129" s="187"/>
      <c r="AM129" s="187"/>
      <c r="AN129" s="187"/>
      <c r="AO129" s="187"/>
      <c r="AP129" s="187"/>
      <c r="AQ129" s="187"/>
      <c r="AR129" s="187"/>
      <c r="AS129" s="187"/>
      <c r="AT129" s="187"/>
      <c r="AU129" s="187"/>
      <c r="AV129" s="187"/>
      <c r="AW129" s="187"/>
      <c r="AX129" s="187"/>
      <c r="AY129" s="187"/>
      <c r="AZ129" s="187"/>
      <c r="BA129" s="187"/>
    </row>
    <row r="130" spans="1:53" ht="13" x14ac:dyDescent="0.3">
      <c r="A130" s="187"/>
      <c r="B130" s="187"/>
      <c r="C130" s="187"/>
      <c r="D130" s="187"/>
      <c r="E130" s="187"/>
      <c r="F130" s="187"/>
      <c r="G130" s="187"/>
      <c r="H130" s="187"/>
      <c r="I130" s="187"/>
      <c r="J130" s="187"/>
      <c r="K130" s="187"/>
      <c r="L130" s="187"/>
      <c r="M130" s="187"/>
      <c r="N130" s="187"/>
      <c r="O130" s="187"/>
      <c r="P130" s="187"/>
      <c r="Q130" s="187"/>
      <c r="R130" s="187"/>
      <c r="S130" s="187"/>
      <c r="T130" s="187"/>
      <c r="U130" s="187"/>
      <c r="V130" s="187"/>
      <c r="W130" s="187"/>
      <c r="X130" s="187"/>
      <c r="Y130" s="187"/>
      <c r="Z130" s="187"/>
      <c r="AA130" s="187"/>
      <c r="AB130" s="187"/>
      <c r="AC130" s="187"/>
      <c r="AD130" s="187"/>
      <c r="AE130" s="187"/>
      <c r="AF130" s="187"/>
      <c r="AG130" s="187"/>
      <c r="AH130" s="187"/>
      <c r="AI130" s="187"/>
      <c r="AJ130" s="187"/>
      <c r="AK130" s="187"/>
      <c r="AL130" s="187"/>
      <c r="AM130" s="187"/>
      <c r="AN130" s="187"/>
      <c r="AO130" s="187"/>
      <c r="AP130" s="187"/>
      <c r="AQ130" s="187"/>
      <c r="AR130" s="187"/>
      <c r="AS130" s="187"/>
      <c r="AT130" s="187"/>
      <c r="AU130" s="187"/>
      <c r="AV130" s="187"/>
      <c r="AW130" s="187"/>
      <c r="AX130" s="187"/>
      <c r="AY130" s="187"/>
      <c r="AZ130" s="187"/>
      <c r="BA130" s="187"/>
    </row>
    <row r="131" spans="1:53" ht="13" x14ac:dyDescent="0.3">
      <c r="A131" s="187"/>
      <c r="B131" s="187"/>
      <c r="C131" s="187"/>
      <c r="D131" s="187"/>
      <c r="E131" s="187"/>
      <c r="F131" s="187"/>
      <c r="G131" s="187"/>
      <c r="H131" s="187"/>
      <c r="I131" s="187"/>
      <c r="J131" s="187"/>
      <c r="K131" s="187"/>
      <c r="L131" s="187"/>
      <c r="M131" s="187"/>
      <c r="N131" s="187"/>
      <c r="O131" s="187"/>
      <c r="P131" s="187"/>
      <c r="Q131" s="187"/>
      <c r="R131" s="187"/>
      <c r="S131" s="187"/>
      <c r="T131" s="187"/>
      <c r="U131" s="187"/>
      <c r="V131" s="187"/>
      <c r="W131" s="187"/>
      <c r="X131" s="187"/>
      <c r="Y131" s="187"/>
      <c r="Z131" s="187"/>
      <c r="AA131" s="187"/>
      <c r="AB131" s="187"/>
      <c r="AC131" s="187"/>
      <c r="AD131" s="187"/>
      <c r="AE131" s="187"/>
      <c r="AF131" s="187"/>
      <c r="AG131" s="187"/>
      <c r="AH131" s="187"/>
      <c r="AI131" s="187"/>
      <c r="AJ131" s="187"/>
      <c r="AK131" s="187"/>
      <c r="AL131" s="187"/>
      <c r="AM131" s="187"/>
      <c r="AN131" s="187"/>
      <c r="AO131" s="187"/>
      <c r="AP131" s="187"/>
      <c r="AQ131" s="187"/>
      <c r="AR131" s="187"/>
      <c r="AS131" s="187"/>
      <c r="AT131" s="187"/>
      <c r="AU131" s="187"/>
      <c r="AV131" s="187"/>
      <c r="AW131" s="187"/>
      <c r="AX131" s="187"/>
      <c r="AY131" s="187"/>
      <c r="AZ131" s="187"/>
      <c r="BA131" s="187"/>
    </row>
    <row r="132" spans="1:53" ht="13" x14ac:dyDescent="0.3">
      <c r="A132" s="187"/>
      <c r="B132" s="187"/>
      <c r="C132" s="187"/>
      <c r="D132" s="187"/>
      <c r="E132" s="187"/>
      <c r="F132" s="187"/>
      <c r="G132" s="187"/>
      <c r="H132" s="187"/>
      <c r="I132" s="187"/>
      <c r="J132" s="187"/>
      <c r="K132" s="187"/>
      <c r="L132" s="187"/>
      <c r="M132" s="187"/>
      <c r="N132" s="187"/>
      <c r="O132" s="187"/>
      <c r="P132" s="187"/>
      <c r="Q132" s="187"/>
      <c r="R132" s="187"/>
      <c r="S132" s="187"/>
      <c r="T132" s="187"/>
      <c r="U132" s="187"/>
      <c r="V132" s="187"/>
      <c r="W132" s="187"/>
      <c r="X132" s="187"/>
      <c r="Y132" s="187"/>
      <c r="Z132" s="187"/>
      <c r="AA132" s="187"/>
      <c r="AB132" s="187"/>
      <c r="AC132" s="187"/>
      <c r="AD132" s="187"/>
      <c r="AE132" s="187"/>
      <c r="AF132" s="187"/>
      <c r="AG132" s="187"/>
      <c r="AH132" s="187"/>
      <c r="AI132" s="187"/>
      <c r="AJ132" s="187"/>
      <c r="AK132" s="187"/>
      <c r="AL132" s="187"/>
      <c r="AM132" s="187"/>
      <c r="AN132" s="187"/>
      <c r="AO132" s="187"/>
      <c r="AP132" s="187"/>
      <c r="AQ132" s="187"/>
      <c r="AR132" s="187"/>
      <c r="AS132" s="187"/>
      <c r="AT132" s="187"/>
      <c r="AU132" s="187"/>
      <c r="AV132" s="187"/>
      <c r="AW132" s="187"/>
      <c r="AX132" s="187"/>
      <c r="AY132" s="187"/>
      <c r="AZ132" s="187"/>
      <c r="BA132" s="187"/>
    </row>
    <row r="133" spans="1:53" ht="13" x14ac:dyDescent="0.3">
      <c r="A133" s="187"/>
      <c r="B133" s="187"/>
      <c r="C133" s="187"/>
      <c r="D133" s="187"/>
      <c r="E133" s="187"/>
      <c r="F133" s="187"/>
      <c r="G133" s="187"/>
      <c r="H133" s="187"/>
      <c r="I133" s="187"/>
      <c r="J133" s="187"/>
      <c r="K133" s="187"/>
      <c r="L133" s="187"/>
      <c r="M133" s="187"/>
      <c r="N133" s="187"/>
      <c r="O133" s="187"/>
      <c r="P133" s="187"/>
      <c r="Q133" s="187"/>
      <c r="R133" s="187"/>
      <c r="S133" s="187"/>
      <c r="T133" s="187"/>
      <c r="U133" s="187"/>
      <c r="V133" s="187"/>
      <c r="W133" s="187"/>
      <c r="X133" s="187"/>
      <c r="Y133" s="187"/>
      <c r="Z133" s="187"/>
      <c r="AA133" s="187"/>
      <c r="AB133" s="187"/>
      <c r="AC133" s="187"/>
      <c r="AD133" s="187"/>
      <c r="AE133" s="187"/>
      <c r="AF133" s="187"/>
      <c r="AG133" s="187"/>
      <c r="AH133" s="187"/>
      <c r="AI133" s="187"/>
      <c r="AJ133" s="187"/>
      <c r="AK133" s="187"/>
      <c r="AL133" s="187"/>
      <c r="AM133" s="187"/>
      <c r="AN133" s="187"/>
      <c r="AO133" s="187"/>
      <c r="AP133" s="187"/>
      <c r="AQ133" s="187"/>
      <c r="AR133" s="187"/>
      <c r="AS133" s="187"/>
      <c r="AT133" s="187"/>
      <c r="AU133" s="187"/>
      <c r="AV133" s="187"/>
      <c r="AW133" s="187"/>
      <c r="AX133" s="187"/>
      <c r="AY133" s="187"/>
      <c r="AZ133" s="187"/>
      <c r="BA133" s="187"/>
    </row>
    <row r="134" spans="1:53" ht="13" x14ac:dyDescent="0.3">
      <c r="A134" s="187"/>
      <c r="B134" s="187"/>
      <c r="C134" s="187"/>
      <c r="D134" s="187"/>
      <c r="E134" s="187"/>
      <c r="F134" s="187"/>
      <c r="G134" s="187"/>
      <c r="H134" s="187"/>
      <c r="I134" s="187"/>
      <c r="J134" s="187"/>
      <c r="K134" s="187"/>
      <c r="L134" s="187"/>
      <c r="M134" s="187"/>
      <c r="N134" s="187"/>
      <c r="O134" s="187"/>
      <c r="P134" s="187"/>
      <c r="Q134" s="187"/>
      <c r="R134" s="187"/>
      <c r="S134" s="187"/>
      <c r="T134" s="187"/>
      <c r="U134" s="187"/>
      <c r="V134" s="187"/>
      <c r="W134" s="187"/>
      <c r="X134" s="187"/>
      <c r="Y134" s="187"/>
      <c r="Z134" s="187"/>
      <c r="AA134" s="187"/>
      <c r="AB134" s="187"/>
      <c r="AC134" s="187"/>
      <c r="AD134" s="187"/>
      <c r="AE134" s="187"/>
      <c r="AF134" s="187"/>
      <c r="AG134" s="187"/>
      <c r="AH134" s="187"/>
      <c r="AI134" s="187"/>
      <c r="AJ134" s="187"/>
      <c r="AK134" s="187"/>
      <c r="AL134" s="187"/>
      <c r="AM134" s="187"/>
      <c r="AN134" s="187"/>
      <c r="AO134" s="187"/>
      <c r="AP134" s="187"/>
      <c r="AQ134" s="187"/>
      <c r="AR134" s="187"/>
      <c r="AS134" s="187"/>
      <c r="AT134" s="187"/>
      <c r="AU134" s="187"/>
      <c r="AV134" s="187"/>
      <c r="AW134" s="187"/>
      <c r="AX134" s="187"/>
      <c r="AY134" s="187"/>
      <c r="AZ134" s="187"/>
      <c r="BA134" s="187"/>
    </row>
    <row r="135" spans="1:53" ht="13" x14ac:dyDescent="0.3">
      <c r="A135" s="187"/>
      <c r="B135" s="187"/>
      <c r="C135" s="187"/>
      <c r="D135" s="187"/>
      <c r="E135" s="187"/>
      <c r="F135" s="187"/>
      <c r="G135" s="187"/>
      <c r="H135" s="187"/>
      <c r="I135" s="187"/>
      <c r="J135" s="187"/>
      <c r="K135" s="187"/>
      <c r="L135" s="187"/>
      <c r="M135" s="187"/>
      <c r="N135" s="187"/>
      <c r="O135" s="187"/>
      <c r="P135" s="187"/>
      <c r="Q135" s="187"/>
      <c r="R135" s="187"/>
      <c r="S135" s="187"/>
      <c r="T135" s="187"/>
      <c r="U135" s="187"/>
      <c r="V135" s="187"/>
      <c r="W135" s="187"/>
      <c r="X135" s="187"/>
      <c r="Y135" s="187"/>
      <c r="Z135" s="187"/>
      <c r="AA135" s="187"/>
      <c r="AB135" s="187"/>
      <c r="AC135" s="187"/>
      <c r="AD135" s="187"/>
      <c r="AE135" s="187"/>
      <c r="AF135" s="187"/>
      <c r="AG135" s="187"/>
      <c r="AH135" s="187"/>
      <c r="AI135" s="187"/>
      <c r="AJ135" s="187"/>
      <c r="AK135" s="187"/>
      <c r="AL135" s="187"/>
      <c r="AM135" s="187"/>
      <c r="AN135" s="187"/>
      <c r="AO135" s="187"/>
      <c r="AP135" s="187"/>
      <c r="AQ135" s="187"/>
      <c r="AR135" s="187"/>
      <c r="AS135" s="187"/>
      <c r="AT135" s="187"/>
      <c r="AU135" s="187"/>
      <c r="AV135" s="187"/>
      <c r="AW135" s="187"/>
      <c r="AX135" s="187"/>
      <c r="AY135" s="187"/>
      <c r="AZ135" s="187"/>
      <c r="BA135" s="187"/>
    </row>
    <row r="136" spans="1:53" ht="13" x14ac:dyDescent="0.3">
      <c r="A136" s="187"/>
      <c r="B136" s="187"/>
      <c r="C136" s="187"/>
      <c r="D136" s="187"/>
      <c r="E136" s="187"/>
      <c r="F136" s="187"/>
      <c r="G136" s="187"/>
      <c r="H136" s="187"/>
      <c r="I136" s="187"/>
      <c r="J136" s="187"/>
      <c r="K136" s="187"/>
      <c r="L136" s="187"/>
      <c r="M136" s="187"/>
      <c r="N136" s="187"/>
      <c r="O136" s="187"/>
      <c r="P136" s="187"/>
      <c r="Q136" s="187"/>
      <c r="R136" s="187"/>
      <c r="S136" s="187"/>
      <c r="T136" s="187"/>
      <c r="U136" s="187"/>
      <c r="V136" s="187"/>
      <c r="W136" s="187"/>
      <c r="X136" s="187"/>
      <c r="Y136" s="187"/>
      <c r="Z136" s="187"/>
      <c r="AA136" s="187"/>
      <c r="AB136" s="187"/>
      <c r="AC136" s="187"/>
      <c r="AD136" s="187"/>
      <c r="AE136" s="187"/>
      <c r="AF136" s="187"/>
      <c r="AG136" s="187"/>
      <c r="AH136" s="187"/>
      <c r="AI136" s="187"/>
      <c r="AJ136" s="187"/>
      <c r="AK136" s="187"/>
      <c r="AL136" s="187"/>
      <c r="AM136" s="187"/>
      <c r="AN136" s="187"/>
      <c r="AO136" s="187"/>
      <c r="AP136" s="187"/>
      <c r="AQ136" s="187"/>
      <c r="AR136" s="187"/>
      <c r="AS136" s="187"/>
      <c r="AT136" s="187"/>
      <c r="AU136" s="187"/>
      <c r="AV136" s="187"/>
      <c r="AW136" s="187"/>
      <c r="AX136" s="187"/>
      <c r="AY136" s="187"/>
      <c r="AZ136" s="187"/>
      <c r="BA136" s="187"/>
    </row>
    <row r="137" spans="1:53" ht="13" x14ac:dyDescent="0.3">
      <c r="A137" s="187"/>
      <c r="B137" s="187"/>
      <c r="C137" s="187"/>
      <c r="D137" s="187"/>
      <c r="E137" s="187"/>
      <c r="F137" s="187"/>
      <c r="G137" s="187"/>
      <c r="H137" s="187"/>
      <c r="I137" s="187"/>
      <c r="J137" s="187"/>
      <c r="K137" s="187"/>
      <c r="L137" s="187"/>
      <c r="M137" s="187"/>
      <c r="N137" s="187"/>
      <c r="O137" s="187"/>
      <c r="P137" s="187"/>
      <c r="Q137" s="187"/>
      <c r="R137" s="187"/>
      <c r="S137" s="187"/>
      <c r="T137" s="187"/>
      <c r="U137" s="187"/>
      <c r="V137" s="187"/>
      <c r="W137" s="187"/>
      <c r="X137" s="187"/>
      <c r="Y137" s="187"/>
      <c r="Z137" s="187"/>
      <c r="AA137" s="187"/>
      <c r="AB137" s="187"/>
      <c r="AC137" s="187"/>
      <c r="AD137" s="187"/>
      <c r="AE137" s="187"/>
      <c r="AF137" s="187"/>
      <c r="AG137" s="187"/>
      <c r="AH137" s="187"/>
      <c r="AI137" s="187"/>
      <c r="AJ137" s="187"/>
      <c r="AK137" s="187"/>
      <c r="AL137" s="187"/>
      <c r="AM137" s="187"/>
      <c r="AN137" s="187"/>
      <c r="AO137" s="187"/>
      <c r="AP137" s="187"/>
      <c r="AQ137" s="187"/>
      <c r="AR137" s="187"/>
      <c r="AS137" s="187"/>
      <c r="AT137" s="187"/>
      <c r="AU137" s="187"/>
      <c r="AV137" s="187"/>
      <c r="AW137" s="187"/>
      <c r="AX137" s="187"/>
      <c r="AY137" s="187"/>
      <c r="AZ137" s="187"/>
      <c r="BA137" s="187"/>
    </row>
    <row r="138" spans="1:53" ht="13" x14ac:dyDescent="0.3">
      <c r="A138" s="187"/>
      <c r="B138" s="187"/>
      <c r="C138" s="187"/>
      <c r="D138" s="187"/>
      <c r="E138" s="187"/>
      <c r="F138" s="187"/>
      <c r="G138" s="187"/>
      <c r="H138" s="187"/>
      <c r="I138" s="187"/>
      <c r="J138" s="187"/>
      <c r="K138" s="187"/>
      <c r="L138" s="187"/>
      <c r="M138" s="187"/>
      <c r="N138" s="187"/>
      <c r="O138" s="187"/>
      <c r="P138" s="187"/>
      <c r="Q138" s="187"/>
      <c r="R138" s="187"/>
      <c r="S138" s="187"/>
      <c r="T138" s="187"/>
      <c r="U138" s="187"/>
      <c r="V138" s="187"/>
      <c r="W138" s="187"/>
      <c r="X138" s="187"/>
      <c r="Y138" s="187"/>
      <c r="Z138" s="187"/>
      <c r="AA138" s="187"/>
      <c r="AB138" s="187"/>
      <c r="AC138" s="187"/>
      <c r="AD138" s="187"/>
      <c r="AE138" s="187"/>
      <c r="AF138" s="187"/>
      <c r="AG138" s="187"/>
      <c r="AH138" s="187"/>
      <c r="AI138" s="187"/>
      <c r="AJ138" s="187"/>
      <c r="AK138" s="187"/>
      <c r="AL138" s="187"/>
      <c r="AM138" s="187"/>
      <c r="AN138" s="187"/>
      <c r="AO138" s="187"/>
      <c r="AP138" s="187"/>
      <c r="AQ138" s="187"/>
      <c r="AR138" s="187"/>
      <c r="AS138" s="187"/>
      <c r="AT138" s="187"/>
      <c r="AU138" s="187"/>
      <c r="AV138" s="187"/>
      <c r="AW138" s="187"/>
      <c r="AX138" s="187"/>
      <c r="AY138" s="187"/>
      <c r="AZ138" s="187"/>
      <c r="BA138" s="187"/>
    </row>
    <row r="139" spans="1:53" ht="13" x14ac:dyDescent="0.3">
      <c r="A139" s="187"/>
      <c r="B139" s="187"/>
      <c r="C139" s="187"/>
      <c r="D139" s="187"/>
      <c r="E139" s="187"/>
      <c r="F139" s="187"/>
      <c r="G139" s="187"/>
      <c r="H139" s="187"/>
      <c r="I139" s="187"/>
      <c r="J139" s="187"/>
      <c r="K139" s="187"/>
      <c r="L139" s="187"/>
      <c r="M139" s="187"/>
      <c r="N139" s="187"/>
      <c r="O139" s="187"/>
      <c r="P139" s="187"/>
      <c r="Q139" s="187"/>
      <c r="R139" s="187"/>
      <c r="S139" s="187"/>
      <c r="T139" s="187"/>
      <c r="U139" s="187"/>
      <c r="V139" s="187"/>
      <c r="W139" s="187"/>
      <c r="X139" s="187"/>
      <c r="Y139" s="187"/>
      <c r="Z139" s="187"/>
      <c r="AA139" s="187"/>
      <c r="AB139" s="187"/>
      <c r="AC139" s="187"/>
      <c r="AD139" s="187"/>
      <c r="AE139" s="187"/>
      <c r="AF139" s="187"/>
      <c r="AG139" s="187"/>
      <c r="AH139" s="187"/>
      <c r="AI139" s="187"/>
      <c r="AJ139" s="187"/>
      <c r="AK139" s="187"/>
      <c r="AL139" s="187"/>
      <c r="AM139" s="187"/>
      <c r="AN139" s="187"/>
      <c r="AO139" s="187"/>
      <c r="AP139" s="187"/>
      <c r="AQ139" s="187"/>
      <c r="AR139" s="187"/>
      <c r="AS139" s="187"/>
      <c r="AT139" s="187"/>
      <c r="AU139" s="187"/>
      <c r="AV139" s="187"/>
      <c r="AW139" s="187"/>
      <c r="AX139" s="187"/>
      <c r="AY139" s="187"/>
      <c r="AZ139" s="187"/>
      <c r="BA139" s="187"/>
    </row>
    <row r="140" spans="1:53" ht="13" x14ac:dyDescent="0.3">
      <c r="A140" s="187"/>
      <c r="B140" s="187"/>
      <c r="C140" s="187"/>
      <c r="D140" s="187"/>
      <c r="E140" s="187"/>
      <c r="F140" s="187"/>
      <c r="G140" s="187"/>
      <c r="H140" s="187"/>
      <c r="I140" s="187"/>
      <c r="J140" s="187"/>
      <c r="K140" s="187"/>
      <c r="L140" s="187"/>
      <c r="M140" s="187"/>
      <c r="N140" s="187"/>
      <c r="O140" s="187"/>
      <c r="P140" s="187"/>
      <c r="Q140" s="187"/>
      <c r="R140" s="187"/>
      <c r="S140" s="187"/>
      <c r="T140" s="187"/>
      <c r="U140" s="187"/>
      <c r="V140" s="187"/>
      <c r="W140" s="187"/>
      <c r="X140" s="187"/>
      <c r="Y140" s="187"/>
      <c r="Z140" s="187"/>
      <c r="AA140" s="187"/>
      <c r="AB140" s="187"/>
      <c r="AC140" s="187"/>
      <c r="AD140" s="187"/>
      <c r="AE140" s="187"/>
      <c r="AF140" s="187"/>
      <c r="AG140" s="187"/>
      <c r="AH140" s="187"/>
      <c r="AI140" s="187"/>
      <c r="AJ140" s="187"/>
      <c r="AK140" s="187"/>
      <c r="AL140" s="187"/>
      <c r="AM140" s="187"/>
      <c r="AN140" s="187"/>
      <c r="AO140" s="187"/>
      <c r="AP140" s="187"/>
      <c r="AQ140" s="187"/>
      <c r="AR140" s="187"/>
      <c r="AS140" s="187"/>
      <c r="AT140" s="187"/>
      <c r="AU140" s="187"/>
      <c r="AV140" s="187"/>
      <c r="AW140" s="187"/>
      <c r="AX140" s="187"/>
      <c r="AY140" s="187"/>
      <c r="AZ140" s="187"/>
      <c r="BA140" s="187"/>
    </row>
    <row r="141" spans="1:53" ht="13" x14ac:dyDescent="0.3">
      <c r="A141" s="187"/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87"/>
      <c r="O141" s="187"/>
      <c r="P141" s="187"/>
      <c r="Q141" s="187"/>
      <c r="R141" s="187"/>
      <c r="S141" s="187"/>
      <c r="T141" s="187"/>
      <c r="U141" s="187"/>
      <c r="V141" s="187"/>
      <c r="W141" s="187"/>
      <c r="X141" s="187"/>
      <c r="Y141" s="187"/>
      <c r="Z141" s="187"/>
      <c r="AA141" s="187"/>
      <c r="AB141" s="187"/>
      <c r="AC141" s="187"/>
      <c r="AD141" s="187"/>
      <c r="AE141" s="187"/>
      <c r="AF141" s="187"/>
      <c r="AG141" s="187"/>
      <c r="AH141" s="187"/>
      <c r="AI141" s="187"/>
      <c r="AJ141" s="187"/>
      <c r="AK141" s="187"/>
      <c r="AL141" s="187"/>
      <c r="AM141" s="187"/>
      <c r="AN141" s="187"/>
      <c r="AO141" s="187"/>
      <c r="AP141" s="187"/>
      <c r="AQ141" s="187"/>
      <c r="AR141" s="187"/>
      <c r="AS141" s="187"/>
      <c r="AT141" s="187"/>
      <c r="AU141" s="187"/>
      <c r="AV141" s="187"/>
      <c r="AW141" s="187"/>
      <c r="AX141" s="187"/>
      <c r="AY141" s="187"/>
      <c r="AZ141" s="187"/>
      <c r="BA141" s="187"/>
    </row>
    <row r="142" spans="1:53" ht="13" x14ac:dyDescent="0.3">
      <c r="A142" s="187"/>
      <c r="B142" s="187"/>
      <c r="C142" s="187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187"/>
      <c r="O142" s="187"/>
      <c r="P142" s="187"/>
      <c r="Q142" s="187"/>
      <c r="R142" s="187"/>
      <c r="S142" s="187"/>
      <c r="T142" s="187"/>
      <c r="U142" s="187"/>
      <c r="V142" s="187"/>
      <c r="W142" s="187"/>
      <c r="X142" s="187"/>
      <c r="Y142" s="187"/>
      <c r="Z142" s="187"/>
      <c r="AA142" s="187"/>
      <c r="AB142" s="187"/>
      <c r="AC142" s="187"/>
      <c r="AD142" s="187"/>
      <c r="AE142" s="187"/>
      <c r="AF142" s="187"/>
      <c r="AG142" s="187"/>
      <c r="AH142" s="187"/>
      <c r="AI142" s="187"/>
      <c r="AJ142" s="187"/>
      <c r="AK142" s="187"/>
      <c r="AL142" s="187"/>
      <c r="AM142" s="187"/>
      <c r="AN142" s="187"/>
      <c r="AO142" s="187"/>
      <c r="AP142" s="187"/>
      <c r="AQ142" s="187"/>
      <c r="AR142" s="187"/>
      <c r="AS142" s="187"/>
      <c r="AT142" s="187"/>
      <c r="AU142" s="187"/>
      <c r="AV142" s="187"/>
      <c r="AW142" s="187"/>
      <c r="AX142" s="187"/>
      <c r="AY142" s="187"/>
      <c r="AZ142" s="187"/>
      <c r="BA142" s="187"/>
    </row>
    <row r="143" spans="1:53" ht="13" x14ac:dyDescent="0.3">
      <c r="A143" s="187"/>
      <c r="B143" s="187"/>
      <c r="C143" s="187"/>
      <c r="D143" s="187"/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7"/>
      <c r="X143" s="187"/>
      <c r="Y143" s="187"/>
      <c r="Z143" s="187"/>
      <c r="AA143" s="187"/>
      <c r="AB143" s="187"/>
      <c r="AC143" s="187"/>
      <c r="AD143" s="187"/>
      <c r="AE143" s="187"/>
      <c r="AF143" s="187"/>
      <c r="AG143" s="187"/>
      <c r="AH143" s="187"/>
      <c r="AI143" s="187"/>
      <c r="AJ143" s="187"/>
      <c r="AK143" s="187"/>
      <c r="AL143" s="187"/>
      <c r="AM143" s="187"/>
      <c r="AN143" s="187"/>
      <c r="AO143" s="187"/>
      <c r="AP143" s="187"/>
      <c r="AQ143" s="187"/>
      <c r="AR143" s="187"/>
      <c r="AS143" s="187"/>
      <c r="AT143" s="187"/>
      <c r="AU143" s="187"/>
      <c r="AV143" s="187"/>
      <c r="AW143" s="187"/>
      <c r="AX143" s="187"/>
      <c r="AY143" s="187"/>
      <c r="AZ143" s="187"/>
      <c r="BA143" s="187"/>
    </row>
    <row r="144" spans="1:53" ht="13" x14ac:dyDescent="0.3">
      <c r="A144" s="187"/>
      <c r="B144" s="187"/>
      <c r="C144" s="187"/>
      <c r="D144" s="187"/>
      <c r="E144" s="187"/>
      <c r="F144" s="187"/>
      <c r="G144" s="187"/>
      <c r="H144" s="187"/>
      <c r="I144" s="187"/>
      <c r="J144" s="187"/>
      <c r="K144" s="187"/>
      <c r="L144" s="187"/>
      <c r="M144" s="187"/>
      <c r="N144" s="187"/>
      <c r="O144" s="187"/>
      <c r="P144" s="187"/>
      <c r="Q144" s="187"/>
      <c r="R144" s="187"/>
      <c r="S144" s="187"/>
      <c r="T144" s="187"/>
      <c r="U144" s="187"/>
      <c r="V144" s="187"/>
      <c r="W144" s="187"/>
      <c r="X144" s="187"/>
      <c r="Y144" s="187"/>
      <c r="Z144" s="187"/>
      <c r="AA144" s="187"/>
      <c r="AB144" s="187"/>
      <c r="AC144" s="187"/>
      <c r="AD144" s="187"/>
      <c r="AE144" s="187"/>
      <c r="AF144" s="187"/>
      <c r="AG144" s="187"/>
      <c r="AH144" s="187"/>
      <c r="AI144" s="187"/>
      <c r="AJ144" s="187"/>
      <c r="AK144" s="187"/>
      <c r="AL144" s="187"/>
      <c r="AM144" s="187"/>
      <c r="AN144" s="187"/>
      <c r="AO144" s="187"/>
      <c r="AP144" s="187"/>
      <c r="AQ144" s="187"/>
      <c r="AR144" s="187"/>
      <c r="AS144" s="187"/>
      <c r="AT144" s="187"/>
      <c r="AU144" s="187"/>
      <c r="AV144" s="187"/>
      <c r="AW144" s="187"/>
      <c r="AX144" s="187"/>
      <c r="AY144" s="187"/>
      <c r="AZ144" s="187"/>
      <c r="BA144" s="187"/>
    </row>
    <row r="145" spans="1:53" ht="13" x14ac:dyDescent="0.3">
      <c r="A145" s="187"/>
      <c r="B145" s="187"/>
      <c r="C145" s="187"/>
      <c r="D145" s="187"/>
      <c r="E145" s="187"/>
      <c r="F145" s="187"/>
      <c r="G145" s="187"/>
      <c r="H145" s="187"/>
      <c r="I145" s="187"/>
      <c r="J145" s="187"/>
      <c r="K145" s="187"/>
      <c r="L145" s="187"/>
      <c r="M145" s="187"/>
      <c r="N145" s="187"/>
      <c r="O145" s="187"/>
      <c r="P145" s="187"/>
      <c r="Q145" s="187"/>
      <c r="R145" s="187"/>
      <c r="S145" s="187"/>
      <c r="T145" s="187"/>
      <c r="U145" s="187"/>
      <c r="V145" s="187"/>
      <c r="W145" s="187"/>
      <c r="X145" s="187"/>
      <c r="Y145" s="187"/>
      <c r="Z145" s="187"/>
      <c r="AA145" s="187"/>
      <c r="AB145" s="187"/>
      <c r="AC145" s="187"/>
      <c r="AD145" s="187"/>
      <c r="AE145" s="187"/>
      <c r="AF145" s="187"/>
      <c r="AG145" s="187"/>
      <c r="AH145" s="187"/>
      <c r="AI145" s="187"/>
      <c r="AJ145" s="187"/>
      <c r="AK145" s="187"/>
      <c r="AL145" s="187"/>
      <c r="AM145" s="187"/>
      <c r="AN145" s="187"/>
      <c r="AO145" s="187"/>
      <c r="AP145" s="187"/>
      <c r="AQ145" s="187"/>
      <c r="AR145" s="187"/>
      <c r="AS145" s="187"/>
      <c r="AT145" s="187"/>
      <c r="AU145" s="187"/>
      <c r="AV145" s="187"/>
      <c r="AW145" s="187"/>
      <c r="AX145" s="187"/>
      <c r="AY145" s="187"/>
      <c r="AZ145" s="187"/>
      <c r="BA145" s="187"/>
    </row>
    <row r="146" spans="1:53" ht="13" x14ac:dyDescent="0.3">
      <c r="A146" s="187"/>
      <c r="B146" s="187"/>
      <c r="C146" s="187"/>
      <c r="D146" s="187"/>
      <c r="E146" s="187"/>
      <c r="F146" s="187"/>
      <c r="G146" s="187"/>
      <c r="H146" s="187"/>
      <c r="I146" s="187"/>
      <c r="J146" s="187"/>
      <c r="K146" s="187"/>
      <c r="L146" s="187"/>
      <c r="M146" s="187"/>
      <c r="N146" s="187"/>
      <c r="O146" s="187"/>
      <c r="P146" s="187"/>
      <c r="Q146" s="187"/>
      <c r="R146" s="187"/>
      <c r="S146" s="187"/>
      <c r="T146" s="187"/>
      <c r="U146" s="187"/>
      <c r="V146" s="187"/>
      <c r="W146" s="187"/>
      <c r="X146" s="187"/>
      <c r="Y146" s="187"/>
      <c r="Z146" s="187"/>
      <c r="AA146" s="187"/>
      <c r="AB146" s="187"/>
      <c r="AC146" s="187"/>
      <c r="AD146" s="187"/>
      <c r="AE146" s="187"/>
      <c r="AF146" s="187"/>
      <c r="AG146" s="187"/>
      <c r="AH146" s="187"/>
      <c r="AI146" s="187"/>
      <c r="AJ146" s="187"/>
      <c r="AK146" s="187"/>
      <c r="AL146" s="187"/>
      <c r="AM146" s="187"/>
      <c r="AN146" s="187"/>
      <c r="AO146" s="187"/>
      <c r="AP146" s="187"/>
      <c r="AQ146" s="187"/>
      <c r="AR146" s="187"/>
      <c r="AS146" s="187"/>
      <c r="AT146" s="187"/>
      <c r="AU146" s="187"/>
      <c r="AV146" s="187"/>
      <c r="AW146" s="187"/>
      <c r="AX146" s="187"/>
      <c r="AY146" s="187"/>
      <c r="AZ146" s="187"/>
      <c r="BA146" s="187"/>
    </row>
    <row r="147" spans="1:53" ht="13" x14ac:dyDescent="0.3">
      <c r="A147" s="187"/>
      <c r="B147" s="187"/>
      <c r="C147" s="187"/>
      <c r="D147" s="187"/>
      <c r="E147" s="187"/>
      <c r="F147" s="187"/>
      <c r="G147" s="187"/>
      <c r="H147" s="187"/>
      <c r="I147" s="187"/>
      <c r="J147" s="187"/>
      <c r="K147" s="187"/>
      <c r="L147" s="187"/>
      <c r="M147" s="187"/>
      <c r="N147" s="187"/>
      <c r="O147" s="187"/>
      <c r="P147" s="187"/>
      <c r="Q147" s="187"/>
      <c r="R147" s="187"/>
      <c r="S147" s="187"/>
      <c r="T147" s="187"/>
      <c r="U147" s="187"/>
      <c r="V147" s="187"/>
      <c r="W147" s="187"/>
      <c r="X147" s="187"/>
      <c r="Y147" s="187"/>
      <c r="Z147" s="187"/>
      <c r="AA147" s="187"/>
      <c r="AB147" s="187"/>
      <c r="AC147" s="187"/>
      <c r="AD147" s="187"/>
      <c r="AE147" s="187"/>
      <c r="AF147" s="187"/>
      <c r="AG147" s="187"/>
      <c r="AH147" s="187"/>
      <c r="AI147" s="187"/>
      <c r="AJ147" s="187"/>
      <c r="AK147" s="187"/>
      <c r="AL147" s="187"/>
      <c r="AM147" s="187"/>
      <c r="AN147" s="187"/>
      <c r="AO147" s="187"/>
      <c r="AP147" s="187"/>
      <c r="AQ147" s="187"/>
      <c r="AR147" s="187"/>
      <c r="AS147" s="187"/>
      <c r="AT147" s="187"/>
      <c r="AU147" s="187"/>
      <c r="AV147" s="187"/>
      <c r="AW147" s="187"/>
      <c r="AX147" s="187"/>
      <c r="AY147" s="187"/>
      <c r="AZ147" s="187"/>
      <c r="BA147" s="187"/>
    </row>
    <row r="148" spans="1:53" ht="13" x14ac:dyDescent="0.3">
      <c r="A148" s="187"/>
      <c r="B148" s="187"/>
      <c r="C148" s="187"/>
      <c r="D148" s="187"/>
      <c r="E148" s="187"/>
      <c r="F148" s="187"/>
      <c r="G148" s="187"/>
      <c r="H148" s="187"/>
      <c r="I148" s="187"/>
      <c r="J148" s="187"/>
      <c r="K148" s="187"/>
      <c r="L148" s="187"/>
      <c r="M148" s="187"/>
      <c r="N148" s="187"/>
      <c r="O148" s="187"/>
      <c r="P148" s="187"/>
      <c r="Q148" s="187"/>
      <c r="R148" s="187"/>
      <c r="S148" s="187"/>
      <c r="T148" s="187"/>
      <c r="U148" s="187"/>
      <c r="V148" s="187"/>
      <c r="W148" s="187"/>
      <c r="X148" s="187"/>
      <c r="Y148" s="187"/>
      <c r="Z148" s="187"/>
      <c r="AA148" s="187"/>
      <c r="AB148" s="187"/>
      <c r="AC148" s="187"/>
      <c r="AD148" s="187"/>
      <c r="AE148" s="187"/>
      <c r="AF148" s="187"/>
      <c r="AG148" s="187"/>
      <c r="AH148" s="187"/>
      <c r="AI148" s="187"/>
      <c r="AJ148" s="187"/>
      <c r="AK148" s="187"/>
      <c r="AL148" s="187"/>
      <c r="AM148" s="187"/>
      <c r="AN148" s="187"/>
      <c r="AO148" s="187"/>
      <c r="AP148" s="187"/>
      <c r="AQ148" s="187"/>
      <c r="AR148" s="187"/>
      <c r="AS148" s="187"/>
      <c r="AT148" s="187"/>
      <c r="AU148" s="187"/>
      <c r="AV148" s="187"/>
      <c r="AW148" s="187"/>
      <c r="AX148" s="187"/>
      <c r="AY148" s="187"/>
      <c r="AZ148" s="187"/>
      <c r="BA148" s="187"/>
    </row>
    <row r="149" spans="1:53" ht="13" x14ac:dyDescent="0.3">
      <c r="A149" s="187"/>
      <c r="B149" s="187"/>
      <c r="C149" s="187"/>
      <c r="D149" s="187"/>
      <c r="E149" s="187"/>
      <c r="F149" s="187"/>
      <c r="G149" s="187"/>
      <c r="H149" s="187"/>
      <c r="I149" s="187"/>
      <c r="J149" s="187"/>
      <c r="K149" s="187"/>
      <c r="L149" s="187"/>
      <c r="M149" s="187"/>
      <c r="N149" s="187"/>
      <c r="O149" s="187"/>
      <c r="P149" s="187"/>
      <c r="Q149" s="187"/>
      <c r="R149" s="187"/>
      <c r="S149" s="187"/>
      <c r="T149" s="187"/>
      <c r="U149" s="187"/>
      <c r="V149" s="187"/>
      <c r="W149" s="187"/>
      <c r="X149" s="187"/>
      <c r="Y149" s="187"/>
      <c r="Z149" s="187"/>
      <c r="AA149" s="187"/>
      <c r="AB149" s="187"/>
      <c r="AC149" s="187"/>
      <c r="AD149" s="187"/>
      <c r="AE149" s="187"/>
      <c r="AF149" s="187"/>
      <c r="AG149" s="187"/>
      <c r="AH149" s="187"/>
      <c r="AI149" s="187"/>
      <c r="AJ149" s="187"/>
      <c r="AK149" s="187"/>
      <c r="AL149" s="187"/>
      <c r="AM149" s="187"/>
      <c r="AN149" s="187"/>
      <c r="AO149" s="187"/>
      <c r="AP149" s="187"/>
      <c r="AQ149" s="187"/>
      <c r="AR149" s="187"/>
      <c r="AS149" s="187"/>
      <c r="AT149" s="187"/>
      <c r="AU149" s="187"/>
      <c r="AV149" s="187"/>
      <c r="AW149" s="187"/>
      <c r="AX149" s="187"/>
      <c r="AY149" s="187"/>
      <c r="AZ149" s="187"/>
      <c r="BA149" s="187"/>
    </row>
    <row r="150" spans="1:53" ht="13" x14ac:dyDescent="0.3">
      <c r="A150" s="187"/>
      <c r="B150" s="187"/>
      <c r="C150" s="187"/>
      <c r="D150" s="187"/>
      <c r="E150" s="187"/>
      <c r="F150" s="187"/>
      <c r="G150" s="187"/>
      <c r="H150" s="187"/>
      <c r="I150" s="187"/>
      <c r="J150" s="187"/>
      <c r="K150" s="187"/>
      <c r="L150" s="187"/>
      <c r="M150" s="187"/>
      <c r="N150" s="187"/>
      <c r="O150" s="187"/>
      <c r="P150" s="187"/>
      <c r="Q150" s="187"/>
      <c r="R150" s="187"/>
      <c r="S150" s="187"/>
      <c r="T150" s="187"/>
      <c r="U150" s="187"/>
      <c r="V150" s="187"/>
      <c r="W150" s="187"/>
      <c r="X150" s="187"/>
      <c r="Y150" s="187"/>
      <c r="Z150" s="187"/>
      <c r="AA150" s="187"/>
      <c r="AB150" s="187"/>
      <c r="AC150" s="187"/>
      <c r="AD150" s="187"/>
      <c r="AE150" s="187"/>
      <c r="AF150" s="187"/>
      <c r="AG150" s="187"/>
      <c r="AH150" s="187"/>
      <c r="AI150" s="187"/>
      <c r="AJ150" s="187"/>
      <c r="AK150" s="187"/>
      <c r="AL150" s="187"/>
      <c r="AM150" s="187"/>
      <c r="AN150" s="187"/>
      <c r="AO150" s="187"/>
      <c r="AP150" s="187"/>
      <c r="AQ150" s="187"/>
      <c r="AR150" s="187"/>
      <c r="AS150" s="187"/>
      <c r="AT150" s="187"/>
      <c r="AU150" s="187"/>
      <c r="AV150" s="187"/>
      <c r="AW150" s="187"/>
      <c r="AX150" s="187"/>
      <c r="AY150" s="187"/>
      <c r="AZ150" s="187"/>
      <c r="BA150" s="187"/>
    </row>
    <row r="151" spans="1:53" ht="13" x14ac:dyDescent="0.3">
      <c r="A151" s="187"/>
      <c r="B151" s="187"/>
      <c r="C151" s="187"/>
      <c r="D151" s="187"/>
      <c r="E151" s="187"/>
      <c r="F151" s="187"/>
      <c r="G151" s="187"/>
      <c r="H151" s="187"/>
      <c r="I151" s="187"/>
      <c r="J151" s="187"/>
      <c r="K151" s="187"/>
      <c r="L151" s="187"/>
      <c r="M151" s="187"/>
      <c r="N151" s="187"/>
      <c r="O151" s="187"/>
      <c r="P151" s="187"/>
      <c r="Q151" s="187"/>
      <c r="R151" s="187"/>
      <c r="S151" s="187"/>
      <c r="T151" s="187"/>
      <c r="U151" s="187"/>
      <c r="V151" s="187"/>
      <c r="W151" s="187"/>
      <c r="X151" s="187"/>
      <c r="Y151" s="187"/>
      <c r="Z151" s="187"/>
      <c r="AA151" s="187"/>
      <c r="AB151" s="187"/>
      <c r="AC151" s="187"/>
      <c r="AD151" s="187"/>
      <c r="AE151" s="187"/>
      <c r="AF151" s="187"/>
      <c r="AG151" s="187"/>
      <c r="AH151" s="187"/>
      <c r="AI151" s="187"/>
      <c r="AJ151" s="187"/>
      <c r="AK151" s="187"/>
      <c r="AL151" s="187"/>
      <c r="AM151" s="187"/>
      <c r="AN151" s="187"/>
      <c r="AO151" s="187"/>
      <c r="AP151" s="187"/>
      <c r="AQ151" s="187"/>
      <c r="AR151" s="187"/>
      <c r="AS151" s="187"/>
      <c r="AT151" s="187"/>
      <c r="AU151" s="187"/>
      <c r="AV151" s="187"/>
      <c r="AW151" s="187"/>
      <c r="AX151" s="187"/>
      <c r="AY151" s="187"/>
      <c r="AZ151" s="187"/>
      <c r="BA151" s="187"/>
    </row>
    <row r="152" spans="1:53" ht="13" x14ac:dyDescent="0.3">
      <c r="A152" s="187"/>
      <c r="B152" s="187"/>
      <c r="C152" s="187"/>
      <c r="D152" s="187"/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7"/>
      <c r="X152" s="187"/>
      <c r="Y152" s="187"/>
      <c r="Z152" s="187"/>
      <c r="AA152" s="187"/>
      <c r="AB152" s="187"/>
      <c r="AC152" s="187"/>
      <c r="AD152" s="187"/>
      <c r="AE152" s="187"/>
      <c r="AF152" s="187"/>
      <c r="AG152" s="187"/>
      <c r="AH152" s="187"/>
      <c r="AI152" s="187"/>
      <c r="AJ152" s="187"/>
      <c r="AK152" s="187"/>
      <c r="AL152" s="187"/>
      <c r="AM152" s="187"/>
      <c r="AN152" s="187"/>
      <c r="AO152" s="187"/>
      <c r="AP152" s="187"/>
      <c r="AQ152" s="187"/>
      <c r="AR152" s="187"/>
      <c r="AS152" s="187"/>
      <c r="AT152" s="187"/>
      <c r="AU152" s="187"/>
      <c r="AV152" s="187"/>
      <c r="AW152" s="187"/>
      <c r="AX152" s="187"/>
      <c r="AY152" s="187"/>
      <c r="AZ152" s="187"/>
      <c r="BA152" s="187"/>
    </row>
    <row r="153" spans="1:53" ht="13" x14ac:dyDescent="0.3">
      <c r="A153" s="187"/>
      <c r="B153" s="187"/>
      <c r="C153" s="187"/>
      <c r="D153" s="187"/>
      <c r="E153" s="187"/>
      <c r="F153" s="187"/>
      <c r="G153" s="187"/>
      <c r="H153" s="187"/>
      <c r="I153" s="187"/>
      <c r="J153" s="187"/>
      <c r="K153" s="187"/>
      <c r="L153" s="187"/>
      <c r="M153" s="187"/>
      <c r="N153" s="187"/>
      <c r="O153" s="187"/>
      <c r="P153" s="187"/>
      <c r="Q153" s="187"/>
      <c r="R153" s="187"/>
      <c r="S153" s="187"/>
      <c r="T153" s="187"/>
      <c r="U153" s="187"/>
      <c r="V153" s="187"/>
      <c r="W153" s="187"/>
      <c r="X153" s="187"/>
      <c r="Y153" s="187"/>
      <c r="Z153" s="187"/>
      <c r="AA153" s="187"/>
      <c r="AB153" s="187"/>
      <c r="AC153" s="187"/>
      <c r="AD153" s="187"/>
      <c r="AE153" s="187"/>
      <c r="AF153" s="187"/>
      <c r="AG153" s="187"/>
      <c r="AH153" s="187"/>
      <c r="AI153" s="187"/>
      <c r="AJ153" s="187"/>
      <c r="AK153" s="187"/>
      <c r="AL153" s="187"/>
      <c r="AM153" s="187"/>
      <c r="AN153" s="187"/>
      <c r="AO153" s="187"/>
      <c r="AP153" s="187"/>
      <c r="AQ153" s="187"/>
      <c r="AR153" s="187"/>
      <c r="AS153" s="187"/>
      <c r="AT153" s="187"/>
      <c r="AU153" s="187"/>
      <c r="AV153" s="187"/>
      <c r="AW153" s="187"/>
      <c r="AX153" s="187"/>
      <c r="AY153" s="187"/>
      <c r="AZ153" s="187"/>
      <c r="BA153" s="187"/>
    </row>
    <row r="154" spans="1:53" ht="13" x14ac:dyDescent="0.3">
      <c r="A154" s="187"/>
      <c r="B154" s="187"/>
      <c r="C154" s="187"/>
      <c r="D154" s="187"/>
      <c r="E154" s="187"/>
      <c r="F154" s="187"/>
      <c r="G154" s="187"/>
      <c r="H154" s="187"/>
      <c r="I154" s="187"/>
      <c r="J154" s="187"/>
      <c r="K154" s="187"/>
      <c r="L154" s="187"/>
      <c r="M154" s="187"/>
      <c r="N154" s="187"/>
      <c r="O154" s="187"/>
      <c r="P154" s="187"/>
      <c r="Q154" s="187"/>
      <c r="R154" s="187"/>
      <c r="S154" s="187"/>
      <c r="T154" s="187"/>
      <c r="U154" s="187"/>
      <c r="V154" s="187"/>
      <c r="W154" s="187"/>
      <c r="X154" s="187"/>
      <c r="Y154" s="187"/>
      <c r="Z154" s="187"/>
      <c r="AA154" s="187"/>
      <c r="AB154" s="187"/>
      <c r="AC154" s="187"/>
      <c r="AD154" s="187"/>
      <c r="AE154" s="187"/>
      <c r="AF154" s="187"/>
      <c r="AG154" s="187"/>
      <c r="AH154" s="187"/>
      <c r="AI154" s="187"/>
      <c r="AJ154" s="187"/>
      <c r="AK154" s="187"/>
      <c r="AL154" s="187"/>
      <c r="AM154" s="187"/>
      <c r="AN154" s="187"/>
      <c r="AO154" s="187"/>
      <c r="AP154" s="187"/>
      <c r="AQ154" s="187"/>
      <c r="AR154" s="187"/>
      <c r="AS154" s="187"/>
      <c r="AT154" s="187"/>
      <c r="AU154" s="187"/>
      <c r="AV154" s="187"/>
      <c r="AW154" s="187"/>
      <c r="AX154" s="187"/>
      <c r="AY154" s="187"/>
      <c r="AZ154" s="187"/>
      <c r="BA154" s="187"/>
    </row>
    <row r="155" spans="1:53" ht="13" x14ac:dyDescent="0.3">
      <c r="A155" s="187"/>
      <c r="B155" s="187"/>
      <c r="C155" s="187"/>
      <c r="D155" s="187"/>
      <c r="E155" s="187"/>
      <c r="F155" s="187"/>
      <c r="G155" s="187"/>
      <c r="H155" s="187"/>
      <c r="I155" s="187"/>
      <c r="J155" s="187"/>
      <c r="K155" s="187"/>
      <c r="L155" s="187"/>
      <c r="M155" s="187"/>
      <c r="N155" s="187"/>
      <c r="O155" s="187"/>
      <c r="P155" s="187"/>
      <c r="Q155" s="187"/>
      <c r="R155" s="187"/>
      <c r="S155" s="187"/>
      <c r="T155" s="187"/>
      <c r="U155" s="187"/>
      <c r="V155" s="187"/>
      <c r="W155" s="187"/>
      <c r="X155" s="187"/>
      <c r="Y155" s="187"/>
      <c r="Z155" s="187"/>
      <c r="AA155" s="187"/>
      <c r="AB155" s="187"/>
      <c r="AC155" s="187"/>
      <c r="AD155" s="187"/>
      <c r="AE155" s="187"/>
      <c r="AF155" s="187"/>
      <c r="AG155" s="187"/>
      <c r="AH155" s="187"/>
      <c r="AI155" s="187"/>
      <c r="AJ155" s="187"/>
      <c r="AK155" s="187"/>
      <c r="AL155" s="187"/>
      <c r="AM155" s="187"/>
      <c r="AN155" s="187"/>
      <c r="AO155" s="187"/>
      <c r="AP155" s="187"/>
      <c r="AQ155" s="187"/>
      <c r="AR155" s="187"/>
      <c r="AS155" s="187"/>
      <c r="AT155" s="187"/>
      <c r="AU155" s="187"/>
      <c r="AV155" s="187"/>
      <c r="AW155" s="187"/>
      <c r="AX155" s="187"/>
      <c r="AY155" s="187"/>
      <c r="AZ155" s="187"/>
      <c r="BA155" s="187"/>
    </row>
    <row r="156" spans="1:53" ht="13" x14ac:dyDescent="0.3">
      <c r="A156" s="187"/>
      <c r="B156" s="187"/>
      <c r="C156" s="187"/>
      <c r="D156" s="187"/>
      <c r="E156" s="187"/>
      <c r="F156" s="187"/>
      <c r="G156" s="187"/>
      <c r="H156" s="187"/>
      <c r="I156" s="187"/>
      <c r="J156" s="187"/>
      <c r="K156" s="187"/>
      <c r="L156" s="187"/>
      <c r="M156" s="187"/>
      <c r="N156" s="187"/>
      <c r="O156" s="187"/>
      <c r="P156" s="187"/>
      <c r="Q156" s="187"/>
      <c r="R156" s="187"/>
      <c r="S156" s="187"/>
      <c r="T156" s="187"/>
      <c r="U156" s="187"/>
      <c r="V156" s="187"/>
      <c r="W156" s="187"/>
      <c r="X156" s="187"/>
      <c r="Y156" s="187"/>
      <c r="Z156" s="187"/>
      <c r="AA156" s="187"/>
      <c r="AB156" s="187"/>
      <c r="AC156" s="187"/>
      <c r="AD156" s="187"/>
      <c r="AE156" s="187"/>
      <c r="AF156" s="187"/>
      <c r="AG156" s="187"/>
      <c r="AH156" s="187"/>
      <c r="AI156" s="187"/>
      <c r="AJ156" s="187"/>
      <c r="AK156" s="187"/>
      <c r="AL156" s="187"/>
      <c r="AM156" s="187"/>
      <c r="AN156" s="187"/>
      <c r="AO156" s="187"/>
      <c r="AP156" s="187"/>
      <c r="AQ156" s="187"/>
      <c r="AR156" s="187"/>
      <c r="AS156" s="187"/>
      <c r="AT156" s="187"/>
      <c r="AU156" s="187"/>
      <c r="AV156" s="187"/>
      <c r="AW156" s="187"/>
      <c r="AX156" s="187"/>
      <c r="AY156" s="187"/>
      <c r="AZ156" s="187"/>
      <c r="BA156" s="187"/>
    </row>
    <row r="157" spans="1:53" ht="13" x14ac:dyDescent="0.3">
      <c r="A157" s="187"/>
      <c r="B157" s="187"/>
      <c r="C157" s="187"/>
      <c r="D157" s="187"/>
      <c r="E157" s="187"/>
      <c r="F157" s="187"/>
      <c r="G157" s="187"/>
      <c r="H157" s="187"/>
      <c r="I157" s="187"/>
      <c r="J157" s="187"/>
      <c r="K157" s="187"/>
      <c r="L157" s="187"/>
      <c r="M157" s="187"/>
      <c r="N157" s="187"/>
      <c r="O157" s="187"/>
      <c r="P157" s="187"/>
      <c r="Q157" s="187"/>
      <c r="R157" s="187"/>
      <c r="S157" s="187"/>
      <c r="T157" s="187"/>
      <c r="U157" s="187"/>
      <c r="V157" s="187"/>
      <c r="W157" s="187"/>
      <c r="X157" s="187"/>
      <c r="Y157" s="187"/>
      <c r="Z157" s="187"/>
      <c r="AA157" s="187"/>
      <c r="AB157" s="187"/>
      <c r="AC157" s="187"/>
      <c r="AD157" s="187"/>
      <c r="AE157" s="187"/>
      <c r="AF157" s="187"/>
      <c r="AG157" s="187"/>
      <c r="AH157" s="187"/>
      <c r="AI157" s="187"/>
      <c r="AJ157" s="187"/>
      <c r="AK157" s="187"/>
      <c r="AL157" s="187"/>
      <c r="AM157" s="187"/>
      <c r="AN157" s="187"/>
      <c r="AO157" s="187"/>
      <c r="AP157" s="187"/>
      <c r="AQ157" s="187"/>
      <c r="AR157" s="187"/>
      <c r="AS157" s="187"/>
      <c r="AT157" s="187"/>
      <c r="AU157" s="187"/>
      <c r="AV157" s="187"/>
      <c r="AW157" s="187"/>
      <c r="AX157" s="187"/>
      <c r="AY157" s="187"/>
      <c r="AZ157" s="187"/>
      <c r="BA157" s="187"/>
    </row>
    <row r="158" spans="1:53" ht="13" x14ac:dyDescent="0.3">
      <c r="A158" s="187"/>
      <c r="B158" s="187"/>
      <c r="C158" s="187"/>
      <c r="D158" s="187"/>
      <c r="E158" s="187"/>
      <c r="F158" s="187"/>
      <c r="G158" s="187"/>
      <c r="H158" s="187"/>
      <c r="I158" s="187"/>
      <c r="J158" s="187"/>
      <c r="K158" s="187"/>
      <c r="L158" s="187"/>
      <c r="M158" s="187"/>
      <c r="N158" s="187"/>
      <c r="O158" s="187"/>
      <c r="P158" s="187"/>
      <c r="Q158" s="187"/>
      <c r="R158" s="187"/>
      <c r="S158" s="187"/>
      <c r="T158" s="187"/>
      <c r="U158" s="187"/>
      <c r="V158" s="187"/>
      <c r="W158" s="187"/>
      <c r="X158" s="187"/>
      <c r="Y158" s="187"/>
      <c r="Z158" s="187"/>
      <c r="AA158" s="187"/>
      <c r="AB158" s="187"/>
      <c r="AC158" s="187"/>
      <c r="AD158" s="187"/>
      <c r="AE158" s="187"/>
      <c r="AF158" s="187"/>
      <c r="AG158" s="187"/>
      <c r="AH158" s="187"/>
      <c r="AI158" s="187"/>
      <c r="AJ158" s="187"/>
      <c r="AK158" s="187"/>
      <c r="AL158" s="187"/>
      <c r="AM158" s="187"/>
      <c r="AN158" s="187"/>
      <c r="AO158" s="187"/>
      <c r="AP158" s="187"/>
      <c r="AQ158" s="187"/>
      <c r="AR158" s="187"/>
      <c r="AS158" s="187"/>
      <c r="AT158" s="187"/>
      <c r="AU158" s="187"/>
      <c r="AV158" s="187"/>
      <c r="AW158" s="187"/>
      <c r="AX158" s="187"/>
      <c r="AY158" s="187"/>
      <c r="AZ158" s="187"/>
      <c r="BA158" s="187"/>
    </row>
    <row r="159" spans="1:53" ht="13" x14ac:dyDescent="0.3">
      <c r="A159" s="187"/>
      <c r="B159" s="187"/>
      <c r="C159" s="187"/>
      <c r="D159" s="187"/>
      <c r="E159" s="187"/>
      <c r="F159" s="187"/>
      <c r="G159" s="187"/>
      <c r="H159" s="187"/>
      <c r="I159" s="187"/>
      <c r="J159" s="187"/>
      <c r="K159" s="187"/>
      <c r="L159" s="187"/>
      <c r="M159" s="187"/>
      <c r="N159" s="187"/>
      <c r="O159" s="187"/>
      <c r="P159" s="187"/>
      <c r="Q159" s="187"/>
      <c r="R159" s="187"/>
      <c r="S159" s="187"/>
      <c r="T159" s="187"/>
      <c r="U159" s="187"/>
      <c r="V159" s="187"/>
      <c r="W159" s="187"/>
      <c r="X159" s="187"/>
      <c r="Y159" s="187"/>
      <c r="Z159" s="187"/>
      <c r="AA159" s="187"/>
      <c r="AB159" s="187"/>
      <c r="AC159" s="187"/>
      <c r="AD159" s="187"/>
      <c r="AE159" s="187"/>
      <c r="AF159" s="187"/>
      <c r="AG159" s="187"/>
      <c r="AH159" s="187"/>
      <c r="AI159" s="187"/>
      <c r="AJ159" s="187"/>
      <c r="AK159" s="187"/>
      <c r="AL159" s="187"/>
      <c r="AM159" s="187"/>
      <c r="AN159" s="187"/>
      <c r="AO159" s="187"/>
      <c r="AP159" s="187"/>
      <c r="AQ159" s="187"/>
      <c r="AR159" s="187"/>
      <c r="AS159" s="187"/>
      <c r="AT159" s="187"/>
      <c r="AU159" s="187"/>
      <c r="AV159" s="187"/>
      <c r="AW159" s="187"/>
      <c r="AX159" s="187"/>
      <c r="AY159" s="187"/>
      <c r="AZ159" s="187"/>
      <c r="BA159" s="187"/>
    </row>
    <row r="160" spans="1:53" ht="13" x14ac:dyDescent="0.3">
      <c r="A160" s="187"/>
      <c r="B160" s="187"/>
      <c r="C160" s="187"/>
      <c r="D160" s="187"/>
      <c r="E160" s="187"/>
      <c r="F160" s="187"/>
      <c r="G160" s="187"/>
      <c r="H160" s="187"/>
      <c r="I160" s="187"/>
      <c r="J160" s="187"/>
      <c r="K160" s="187"/>
      <c r="L160" s="187"/>
      <c r="M160" s="187"/>
      <c r="N160" s="187"/>
      <c r="O160" s="187"/>
      <c r="P160" s="187"/>
      <c r="Q160" s="187"/>
      <c r="R160" s="187"/>
      <c r="S160" s="187"/>
      <c r="T160" s="187"/>
      <c r="U160" s="187"/>
      <c r="V160" s="187"/>
      <c r="W160" s="187"/>
      <c r="X160" s="187"/>
      <c r="Y160" s="187"/>
      <c r="Z160" s="187"/>
      <c r="AA160" s="187"/>
      <c r="AB160" s="187"/>
      <c r="AC160" s="187"/>
      <c r="AD160" s="187"/>
      <c r="AE160" s="187"/>
      <c r="AF160" s="187"/>
      <c r="AG160" s="187"/>
      <c r="AH160" s="187"/>
      <c r="AI160" s="187"/>
      <c r="AJ160" s="187"/>
      <c r="AK160" s="187"/>
      <c r="AL160" s="187"/>
      <c r="AM160" s="187"/>
      <c r="AN160" s="187"/>
      <c r="AO160" s="187"/>
      <c r="AP160" s="187"/>
      <c r="AQ160" s="187"/>
      <c r="AR160" s="187"/>
      <c r="AS160" s="187"/>
      <c r="AT160" s="187"/>
      <c r="AU160" s="187"/>
      <c r="AV160" s="187"/>
      <c r="AW160" s="187"/>
      <c r="AX160" s="187"/>
      <c r="AY160" s="187"/>
      <c r="AZ160" s="187"/>
      <c r="BA160" s="187"/>
    </row>
    <row r="161" spans="1:53" ht="13" x14ac:dyDescent="0.3">
      <c r="A161" s="187"/>
      <c r="B161" s="187"/>
      <c r="C161" s="187"/>
      <c r="D161" s="187"/>
      <c r="E161" s="187"/>
      <c r="F161" s="187"/>
      <c r="G161" s="187"/>
      <c r="H161" s="187"/>
      <c r="I161" s="187"/>
      <c r="J161" s="187"/>
      <c r="K161" s="187"/>
      <c r="L161" s="187"/>
      <c r="M161" s="187"/>
      <c r="N161" s="187"/>
      <c r="O161" s="187"/>
      <c r="P161" s="187"/>
      <c r="Q161" s="187"/>
      <c r="R161" s="187"/>
      <c r="S161" s="187"/>
      <c r="T161" s="187"/>
      <c r="U161" s="187"/>
      <c r="V161" s="187"/>
      <c r="W161" s="187"/>
      <c r="X161" s="187"/>
      <c r="Y161" s="187"/>
      <c r="Z161" s="187"/>
      <c r="AA161" s="187"/>
      <c r="AB161" s="187"/>
      <c r="AC161" s="187"/>
      <c r="AD161" s="187"/>
      <c r="AE161" s="187"/>
      <c r="AF161" s="187"/>
      <c r="AG161" s="187"/>
      <c r="AH161" s="187"/>
      <c r="AI161" s="187"/>
      <c r="AJ161" s="187"/>
      <c r="AK161" s="187"/>
      <c r="AL161" s="187"/>
      <c r="AM161" s="187"/>
      <c r="AN161" s="187"/>
      <c r="AO161" s="187"/>
      <c r="AP161" s="187"/>
      <c r="AQ161" s="187"/>
      <c r="AR161" s="187"/>
      <c r="AS161" s="187"/>
      <c r="AT161" s="187"/>
      <c r="AU161" s="187"/>
      <c r="AV161" s="187"/>
      <c r="AW161" s="187"/>
      <c r="AX161" s="187"/>
      <c r="AY161" s="187"/>
      <c r="AZ161" s="187"/>
      <c r="BA161" s="187"/>
    </row>
    <row r="162" spans="1:53" ht="13" x14ac:dyDescent="0.3">
      <c r="A162" s="187"/>
      <c r="B162" s="187"/>
      <c r="C162" s="187"/>
      <c r="D162" s="187"/>
      <c r="E162" s="187"/>
      <c r="F162" s="187"/>
      <c r="G162" s="187"/>
      <c r="H162" s="187"/>
      <c r="I162" s="187"/>
      <c r="J162" s="187"/>
      <c r="K162" s="187"/>
      <c r="L162" s="187"/>
      <c r="M162" s="187"/>
      <c r="N162" s="187"/>
      <c r="O162" s="187"/>
      <c r="P162" s="187"/>
      <c r="Q162" s="187"/>
      <c r="R162" s="187"/>
      <c r="S162" s="187"/>
      <c r="T162" s="187"/>
      <c r="U162" s="187"/>
      <c r="V162" s="187"/>
      <c r="W162" s="187"/>
      <c r="X162" s="187"/>
      <c r="Y162" s="187"/>
      <c r="Z162" s="187"/>
      <c r="AA162" s="187"/>
      <c r="AB162" s="187"/>
      <c r="AC162" s="187"/>
      <c r="AD162" s="187"/>
      <c r="AE162" s="187"/>
      <c r="AF162" s="187"/>
      <c r="AG162" s="187"/>
      <c r="AH162" s="187"/>
      <c r="AI162" s="187"/>
      <c r="AJ162" s="187"/>
      <c r="AK162" s="187"/>
      <c r="AL162" s="187"/>
      <c r="AM162" s="187"/>
      <c r="AN162" s="187"/>
      <c r="AO162" s="187"/>
      <c r="AP162" s="187"/>
      <c r="AQ162" s="187"/>
      <c r="AR162" s="187"/>
      <c r="AS162" s="187"/>
      <c r="AT162" s="187"/>
      <c r="AU162" s="187"/>
      <c r="AV162" s="187"/>
      <c r="AW162" s="187"/>
      <c r="AX162" s="187"/>
      <c r="AY162" s="187"/>
      <c r="AZ162" s="187"/>
      <c r="BA162" s="187"/>
    </row>
    <row r="163" spans="1:53" ht="13" x14ac:dyDescent="0.3">
      <c r="A163" s="187"/>
      <c r="B163" s="187"/>
      <c r="C163" s="187"/>
      <c r="D163" s="187"/>
      <c r="E163" s="187"/>
      <c r="F163" s="187"/>
      <c r="G163" s="187"/>
      <c r="H163" s="187"/>
      <c r="I163" s="187"/>
      <c r="J163" s="187"/>
      <c r="K163" s="187"/>
      <c r="L163" s="187"/>
      <c r="M163" s="187"/>
      <c r="N163" s="187"/>
      <c r="O163" s="187"/>
      <c r="P163" s="187"/>
      <c r="Q163" s="187"/>
      <c r="R163" s="187"/>
      <c r="S163" s="187"/>
      <c r="T163" s="187"/>
      <c r="U163" s="187"/>
      <c r="V163" s="187"/>
      <c r="W163" s="187"/>
      <c r="X163" s="187"/>
      <c r="Y163" s="187"/>
      <c r="Z163" s="187"/>
      <c r="AA163" s="187"/>
      <c r="AB163" s="187"/>
      <c r="AC163" s="187"/>
      <c r="AD163" s="187"/>
      <c r="AE163" s="187"/>
      <c r="AF163" s="187"/>
      <c r="AG163" s="187"/>
      <c r="AH163" s="187"/>
      <c r="AI163" s="187"/>
      <c r="AJ163" s="187"/>
      <c r="AK163" s="187"/>
      <c r="AL163" s="187"/>
      <c r="AM163" s="187"/>
      <c r="AN163" s="187"/>
      <c r="AO163" s="187"/>
      <c r="AP163" s="187"/>
      <c r="AQ163" s="187"/>
      <c r="AR163" s="187"/>
      <c r="AS163" s="187"/>
      <c r="AT163" s="187"/>
      <c r="AU163" s="187"/>
      <c r="AV163" s="187"/>
      <c r="AW163" s="187"/>
      <c r="AX163" s="187"/>
      <c r="AY163" s="187"/>
      <c r="AZ163" s="187"/>
      <c r="BA163" s="187"/>
    </row>
    <row r="164" spans="1:53" ht="13" x14ac:dyDescent="0.3">
      <c r="A164" s="187"/>
      <c r="B164" s="187"/>
      <c r="C164" s="187"/>
      <c r="D164" s="187"/>
      <c r="E164" s="187"/>
      <c r="F164" s="187"/>
      <c r="G164" s="187"/>
      <c r="H164" s="187"/>
      <c r="I164" s="187"/>
      <c r="J164" s="187"/>
      <c r="K164" s="187"/>
      <c r="L164" s="187"/>
      <c r="M164" s="187"/>
      <c r="N164" s="187"/>
      <c r="O164" s="187"/>
      <c r="P164" s="187"/>
      <c r="Q164" s="187"/>
      <c r="R164" s="187"/>
      <c r="S164" s="187"/>
      <c r="T164" s="187"/>
      <c r="U164" s="187"/>
      <c r="V164" s="187"/>
      <c r="W164" s="187"/>
      <c r="X164" s="187"/>
      <c r="Y164" s="187"/>
      <c r="Z164" s="187"/>
      <c r="AA164" s="187"/>
      <c r="AB164" s="187"/>
      <c r="AC164" s="187"/>
      <c r="AD164" s="187"/>
      <c r="AE164" s="187"/>
      <c r="AF164" s="187"/>
      <c r="AG164" s="187"/>
      <c r="AH164" s="187"/>
      <c r="AI164" s="187"/>
      <c r="AJ164" s="187"/>
      <c r="AK164" s="187"/>
      <c r="AL164" s="187"/>
      <c r="AM164" s="187"/>
      <c r="AN164" s="187"/>
      <c r="AO164" s="187"/>
      <c r="AP164" s="187"/>
      <c r="AQ164" s="187"/>
      <c r="AR164" s="187"/>
      <c r="AS164" s="187"/>
      <c r="AT164" s="187"/>
      <c r="AU164" s="187"/>
      <c r="AV164" s="187"/>
      <c r="AW164" s="187"/>
      <c r="AX164" s="187"/>
      <c r="AY164" s="187"/>
      <c r="AZ164" s="187"/>
      <c r="BA164" s="187"/>
    </row>
    <row r="165" spans="1:53" ht="13" x14ac:dyDescent="0.3">
      <c r="A165" s="187"/>
      <c r="B165" s="187"/>
      <c r="C165" s="187"/>
      <c r="D165" s="187"/>
      <c r="E165" s="187"/>
      <c r="F165" s="187"/>
      <c r="G165" s="187"/>
      <c r="H165" s="187"/>
      <c r="I165" s="187"/>
      <c r="J165" s="187"/>
      <c r="K165" s="187"/>
      <c r="L165" s="187"/>
      <c r="M165" s="187"/>
      <c r="N165" s="187"/>
      <c r="O165" s="187"/>
      <c r="P165" s="187"/>
      <c r="Q165" s="187"/>
      <c r="R165" s="187"/>
      <c r="S165" s="187"/>
      <c r="T165" s="187"/>
      <c r="U165" s="187"/>
      <c r="V165" s="187"/>
      <c r="W165" s="187"/>
      <c r="X165" s="187"/>
      <c r="Y165" s="187"/>
      <c r="Z165" s="187"/>
      <c r="AA165" s="187"/>
      <c r="AB165" s="187"/>
      <c r="AC165" s="187"/>
      <c r="AD165" s="187"/>
      <c r="AE165" s="187"/>
      <c r="AF165" s="187"/>
      <c r="AG165" s="187"/>
      <c r="AH165" s="187"/>
      <c r="AI165" s="187"/>
      <c r="AJ165" s="187"/>
      <c r="AK165" s="187"/>
      <c r="AL165" s="187"/>
      <c r="AM165" s="187"/>
      <c r="AN165" s="187"/>
      <c r="AO165" s="187"/>
      <c r="AP165" s="187"/>
      <c r="AQ165" s="187"/>
      <c r="AR165" s="187"/>
      <c r="AS165" s="187"/>
      <c r="AT165" s="187"/>
      <c r="AU165" s="187"/>
      <c r="AV165" s="187"/>
      <c r="AW165" s="187"/>
      <c r="AX165" s="187"/>
      <c r="AY165" s="187"/>
      <c r="AZ165" s="187"/>
      <c r="BA165" s="187"/>
    </row>
    <row r="166" spans="1:53" ht="13" x14ac:dyDescent="0.3">
      <c r="A166" s="187"/>
      <c r="B166" s="187"/>
      <c r="C166" s="187"/>
      <c r="D166" s="187"/>
      <c r="E166" s="187"/>
      <c r="F166" s="187"/>
      <c r="G166" s="187"/>
      <c r="H166" s="187"/>
      <c r="I166" s="187"/>
      <c r="J166" s="187"/>
      <c r="K166" s="187"/>
      <c r="L166" s="187"/>
      <c r="M166" s="187"/>
      <c r="N166" s="187"/>
      <c r="O166" s="187"/>
      <c r="P166" s="187"/>
      <c r="Q166" s="187"/>
      <c r="R166" s="187"/>
      <c r="S166" s="187"/>
      <c r="T166" s="187"/>
      <c r="U166" s="187"/>
      <c r="V166" s="187"/>
      <c r="W166" s="187"/>
      <c r="X166" s="187"/>
      <c r="Y166" s="187"/>
      <c r="Z166" s="187"/>
      <c r="AA166" s="187"/>
      <c r="AB166" s="187"/>
      <c r="AC166" s="187"/>
      <c r="AD166" s="187"/>
      <c r="AE166" s="187"/>
      <c r="AF166" s="187"/>
      <c r="AG166" s="187"/>
      <c r="AH166" s="187"/>
      <c r="AI166" s="187"/>
      <c r="AJ166" s="187"/>
      <c r="AK166" s="187"/>
      <c r="AL166" s="187"/>
      <c r="AM166" s="187"/>
      <c r="AN166" s="187"/>
      <c r="AO166" s="187"/>
      <c r="AP166" s="187"/>
      <c r="AQ166" s="187"/>
      <c r="AR166" s="187"/>
      <c r="AS166" s="187"/>
      <c r="AT166" s="187"/>
      <c r="AU166" s="187"/>
      <c r="AV166" s="187"/>
      <c r="AW166" s="187"/>
      <c r="AX166" s="187"/>
      <c r="AY166" s="187"/>
      <c r="AZ166" s="187"/>
      <c r="BA166" s="187"/>
    </row>
    <row r="167" spans="1:53" ht="13" x14ac:dyDescent="0.3">
      <c r="A167" s="187"/>
      <c r="B167" s="187"/>
      <c r="C167" s="187"/>
      <c r="D167" s="187"/>
      <c r="E167" s="187"/>
      <c r="F167" s="187"/>
      <c r="G167" s="187"/>
      <c r="H167" s="187"/>
      <c r="I167" s="187"/>
      <c r="J167" s="187"/>
      <c r="K167" s="187"/>
      <c r="L167" s="187"/>
      <c r="M167" s="187"/>
      <c r="N167" s="187"/>
      <c r="O167" s="187"/>
      <c r="P167" s="187"/>
      <c r="Q167" s="187"/>
      <c r="R167" s="187"/>
      <c r="S167" s="187"/>
      <c r="T167" s="187"/>
      <c r="U167" s="187"/>
      <c r="V167" s="187"/>
      <c r="W167" s="187"/>
      <c r="X167" s="187"/>
      <c r="Y167" s="187"/>
      <c r="Z167" s="187"/>
      <c r="AA167" s="187"/>
      <c r="AB167" s="187"/>
      <c r="AC167" s="187"/>
      <c r="AD167" s="187"/>
      <c r="AE167" s="187"/>
      <c r="AF167" s="187"/>
      <c r="AG167" s="187"/>
      <c r="AH167" s="187"/>
      <c r="AI167" s="187"/>
      <c r="AJ167" s="187"/>
      <c r="AK167" s="187"/>
      <c r="AL167" s="187"/>
      <c r="AM167" s="187"/>
      <c r="AN167" s="187"/>
      <c r="AO167" s="187"/>
      <c r="AP167" s="187"/>
      <c r="AQ167" s="187"/>
      <c r="AR167" s="187"/>
      <c r="AS167" s="187"/>
      <c r="AT167" s="187"/>
      <c r="AU167" s="187"/>
      <c r="AV167" s="187"/>
      <c r="AW167" s="187"/>
      <c r="AX167" s="187"/>
      <c r="AY167" s="187"/>
      <c r="AZ167" s="187"/>
      <c r="BA167" s="187"/>
    </row>
    <row r="168" spans="1:53" ht="13" x14ac:dyDescent="0.3">
      <c r="A168" s="187"/>
      <c r="B168" s="187"/>
      <c r="C168" s="187"/>
      <c r="D168" s="187"/>
      <c r="E168" s="187"/>
      <c r="F168" s="187"/>
      <c r="G168" s="187"/>
      <c r="H168" s="187"/>
      <c r="I168" s="187"/>
      <c r="J168" s="187"/>
      <c r="K168" s="187"/>
      <c r="L168" s="187"/>
      <c r="M168" s="187"/>
      <c r="N168" s="187"/>
      <c r="O168" s="187"/>
      <c r="P168" s="187"/>
      <c r="Q168" s="187"/>
      <c r="R168" s="187"/>
      <c r="S168" s="187"/>
      <c r="T168" s="187"/>
      <c r="U168" s="187"/>
      <c r="V168" s="187"/>
      <c r="W168" s="187"/>
      <c r="X168" s="187"/>
      <c r="Y168" s="187"/>
      <c r="Z168" s="187"/>
      <c r="AA168" s="187"/>
      <c r="AB168" s="187"/>
      <c r="AC168" s="187"/>
      <c r="AD168" s="187"/>
      <c r="AE168" s="187"/>
      <c r="AF168" s="187"/>
      <c r="AG168" s="187"/>
      <c r="AH168" s="187"/>
      <c r="AI168" s="187"/>
      <c r="AJ168" s="187"/>
      <c r="AK168" s="187"/>
      <c r="AL168" s="187"/>
      <c r="AM168" s="187"/>
      <c r="AN168" s="187"/>
      <c r="AO168" s="187"/>
      <c r="AP168" s="187"/>
      <c r="AQ168" s="187"/>
      <c r="AR168" s="187"/>
      <c r="AS168" s="187"/>
      <c r="AT168" s="187"/>
      <c r="AU168" s="187"/>
      <c r="AV168" s="187"/>
      <c r="AW168" s="187"/>
      <c r="AX168" s="187"/>
      <c r="AY168" s="187"/>
      <c r="AZ168" s="187"/>
      <c r="BA168" s="187"/>
    </row>
    <row r="169" spans="1:53" ht="13" x14ac:dyDescent="0.3">
      <c r="A169" s="187"/>
      <c r="B169" s="187"/>
      <c r="C169" s="187"/>
      <c r="D169" s="187"/>
      <c r="E169" s="187"/>
      <c r="F169" s="187"/>
      <c r="G169" s="187"/>
      <c r="H169" s="187"/>
      <c r="I169" s="187"/>
      <c r="J169" s="187"/>
      <c r="K169" s="187"/>
      <c r="L169" s="187"/>
      <c r="M169" s="187"/>
      <c r="N169" s="187"/>
      <c r="O169" s="187"/>
      <c r="P169" s="187"/>
      <c r="Q169" s="187"/>
      <c r="R169" s="187"/>
      <c r="S169" s="187"/>
      <c r="T169" s="187"/>
      <c r="U169" s="187"/>
      <c r="V169" s="187"/>
      <c r="W169" s="187"/>
      <c r="X169" s="187"/>
      <c r="Y169" s="187"/>
      <c r="Z169" s="187"/>
      <c r="AA169" s="187"/>
      <c r="AB169" s="187"/>
      <c r="AC169" s="187"/>
      <c r="AD169" s="187"/>
      <c r="AE169" s="187"/>
      <c r="AF169" s="187"/>
      <c r="AG169" s="187"/>
      <c r="AH169" s="187"/>
      <c r="AI169" s="187"/>
      <c r="AJ169" s="187"/>
      <c r="AK169" s="187"/>
      <c r="AL169" s="187"/>
      <c r="AM169" s="187"/>
      <c r="AN169" s="187"/>
      <c r="AO169" s="187"/>
      <c r="AP169" s="187"/>
      <c r="AQ169" s="187"/>
      <c r="AR169" s="187"/>
      <c r="AS169" s="187"/>
      <c r="AT169" s="187"/>
      <c r="AU169" s="187"/>
      <c r="AV169" s="187"/>
      <c r="AW169" s="187"/>
      <c r="AX169" s="187"/>
      <c r="AY169" s="187"/>
      <c r="AZ169" s="187"/>
      <c r="BA169" s="187"/>
    </row>
    <row r="170" spans="1:53" ht="13" x14ac:dyDescent="0.3">
      <c r="A170" s="187"/>
      <c r="B170" s="187"/>
      <c r="C170" s="187"/>
      <c r="D170" s="187"/>
      <c r="E170" s="187"/>
      <c r="F170" s="187"/>
      <c r="G170" s="187"/>
      <c r="H170" s="187"/>
      <c r="I170" s="187"/>
      <c r="J170" s="187"/>
      <c r="K170" s="187"/>
      <c r="L170" s="187"/>
      <c r="M170" s="187"/>
      <c r="N170" s="187"/>
      <c r="O170" s="187"/>
      <c r="P170" s="187"/>
      <c r="Q170" s="187"/>
      <c r="R170" s="187"/>
      <c r="S170" s="187"/>
      <c r="T170" s="187"/>
      <c r="U170" s="187"/>
      <c r="V170" s="187"/>
      <c r="W170" s="187"/>
      <c r="X170" s="187"/>
      <c r="Y170" s="187"/>
      <c r="Z170" s="187"/>
      <c r="AA170" s="187"/>
      <c r="AB170" s="187"/>
      <c r="AC170" s="187"/>
      <c r="AD170" s="187"/>
      <c r="AE170" s="187"/>
      <c r="AF170" s="187"/>
      <c r="AG170" s="187"/>
      <c r="AH170" s="187"/>
      <c r="AI170" s="187"/>
      <c r="AJ170" s="187"/>
      <c r="AK170" s="187"/>
      <c r="AL170" s="187"/>
      <c r="AM170" s="187"/>
      <c r="AN170" s="187"/>
      <c r="AO170" s="187"/>
      <c r="AP170" s="187"/>
      <c r="AQ170" s="187"/>
      <c r="AR170" s="187"/>
      <c r="AS170" s="187"/>
      <c r="AT170" s="187"/>
      <c r="AU170" s="187"/>
      <c r="AV170" s="187"/>
      <c r="AW170" s="187"/>
      <c r="AX170" s="187"/>
      <c r="AY170" s="187"/>
      <c r="AZ170" s="187"/>
      <c r="BA170" s="187"/>
    </row>
    <row r="171" spans="1:53" ht="13" x14ac:dyDescent="0.3">
      <c r="A171" s="187"/>
      <c r="B171" s="187"/>
      <c r="C171" s="187"/>
      <c r="D171" s="187"/>
      <c r="E171" s="187"/>
      <c r="F171" s="187"/>
      <c r="G171" s="187"/>
      <c r="H171" s="187"/>
      <c r="I171" s="187"/>
      <c r="J171" s="187"/>
      <c r="K171" s="187"/>
      <c r="L171" s="187"/>
      <c r="M171" s="187"/>
      <c r="N171" s="187"/>
      <c r="O171" s="187"/>
      <c r="P171" s="187"/>
      <c r="Q171" s="187"/>
      <c r="R171" s="187"/>
      <c r="S171" s="187"/>
      <c r="T171" s="187"/>
      <c r="U171" s="187"/>
      <c r="V171" s="187"/>
      <c r="W171" s="187"/>
      <c r="X171" s="187"/>
      <c r="Y171" s="187"/>
      <c r="Z171" s="187"/>
      <c r="AA171" s="187"/>
      <c r="AB171" s="187"/>
      <c r="AC171" s="187"/>
      <c r="AD171" s="187"/>
      <c r="AE171" s="187"/>
      <c r="AF171" s="187"/>
      <c r="AG171" s="187"/>
      <c r="AH171" s="187"/>
      <c r="AI171" s="187"/>
      <c r="AJ171" s="187"/>
      <c r="AK171" s="187"/>
      <c r="AL171" s="187"/>
      <c r="AM171" s="187"/>
      <c r="AN171" s="187"/>
      <c r="AO171" s="187"/>
      <c r="AP171" s="187"/>
      <c r="AQ171" s="187"/>
      <c r="AR171" s="187"/>
      <c r="AS171" s="187"/>
      <c r="AT171" s="187"/>
      <c r="AU171" s="187"/>
      <c r="AV171" s="187"/>
      <c r="AW171" s="187"/>
      <c r="AX171" s="187"/>
      <c r="AY171" s="187"/>
      <c r="AZ171" s="187"/>
      <c r="BA171" s="187"/>
    </row>
    <row r="172" spans="1:53" ht="13" x14ac:dyDescent="0.3">
      <c r="A172" s="187"/>
      <c r="B172" s="187"/>
      <c r="C172" s="187"/>
      <c r="D172" s="187"/>
      <c r="E172" s="187"/>
      <c r="F172" s="187"/>
      <c r="G172" s="187"/>
      <c r="H172" s="187"/>
      <c r="I172" s="187"/>
      <c r="J172" s="187"/>
      <c r="K172" s="187"/>
      <c r="L172" s="187"/>
      <c r="M172" s="187"/>
      <c r="N172" s="187"/>
      <c r="O172" s="187"/>
      <c r="P172" s="187"/>
      <c r="Q172" s="187"/>
      <c r="R172" s="187"/>
      <c r="S172" s="187"/>
      <c r="T172" s="187"/>
      <c r="U172" s="187"/>
      <c r="V172" s="187"/>
      <c r="W172" s="187"/>
      <c r="X172" s="187"/>
      <c r="Y172" s="187"/>
      <c r="Z172" s="187"/>
      <c r="AA172" s="187"/>
      <c r="AB172" s="187"/>
      <c r="AC172" s="187"/>
      <c r="AD172" s="187"/>
      <c r="AE172" s="187"/>
      <c r="AF172" s="187"/>
      <c r="AG172" s="187"/>
      <c r="AH172" s="187"/>
      <c r="AI172" s="187"/>
      <c r="AJ172" s="187"/>
      <c r="AK172" s="187"/>
      <c r="AL172" s="187"/>
      <c r="AM172" s="187"/>
      <c r="AN172" s="187"/>
      <c r="AO172" s="187"/>
      <c r="AP172" s="187"/>
      <c r="AQ172" s="187"/>
      <c r="AR172" s="187"/>
      <c r="AS172" s="187"/>
      <c r="AT172" s="187"/>
      <c r="AU172" s="187"/>
      <c r="AV172" s="187"/>
      <c r="AW172" s="187"/>
      <c r="AX172" s="187"/>
      <c r="AY172" s="187"/>
      <c r="AZ172" s="187"/>
      <c r="BA172" s="187"/>
    </row>
    <row r="173" spans="1:53" ht="13" x14ac:dyDescent="0.3">
      <c r="A173" s="187"/>
      <c r="B173" s="187"/>
      <c r="C173" s="187"/>
      <c r="D173" s="187"/>
      <c r="E173" s="187"/>
      <c r="F173" s="187"/>
      <c r="G173" s="187"/>
      <c r="H173" s="187"/>
      <c r="I173" s="187"/>
      <c r="J173" s="187"/>
      <c r="K173" s="187"/>
      <c r="L173" s="187"/>
      <c r="M173" s="187"/>
      <c r="N173" s="187"/>
      <c r="O173" s="187"/>
      <c r="P173" s="187"/>
      <c r="Q173" s="187"/>
      <c r="R173" s="187"/>
      <c r="S173" s="187"/>
      <c r="T173" s="187"/>
      <c r="U173" s="187"/>
      <c r="V173" s="187"/>
      <c r="W173" s="187"/>
      <c r="X173" s="187"/>
      <c r="Y173" s="187"/>
      <c r="Z173" s="187"/>
      <c r="AA173" s="187"/>
      <c r="AB173" s="187"/>
      <c r="AC173" s="187"/>
      <c r="AD173" s="187"/>
      <c r="AE173" s="187"/>
      <c r="AF173" s="187"/>
      <c r="AG173" s="187"/>
      <c r="AH173" s="187"/>
      <c r="AI173" s="187"/>
      <c r="AJ173" s="187"/>
      <c r="AK173" s="187"/>
      <c r="AL173" s="187"/>
      <c r="AM173" s="187"/>
      <c r="AN173" s="187"/>
      <c r="AO173" s="187"/>
      <c r="AP173" s="187"/>
      <c r="AQ173" s="187"/>
      <c r="AR173" s="187"/>
      <c r="AS173" s="187"/>
      <c r="AT173" s="187"/>
      <c r="AU173" s="187"/>
      <c r="AV173" s="187"/>
      <c r="AW173" s="187"/>
      <c r="AX173" s="187"/>
      <c r="AY173" s="187"/>
      <c r="AZ173" s="187"/>
      <c r="BA173" s="187"/>
    </row>
    <row r="174" spans="1:53" ht="13" x14ac:dyDescent="0.3">
      <c r="A174" s="187"/>
      <c r="B174" s="187"/>
      <c r="C174" s="187"/>
      <c r="D174" s="187"/>
      <c r="E174" s="187"/>
      <c r="F174" s="187"/>
      <c r="G174" s="187"/>
      <c r="H174" s="187"/>
      <c r="I174" s="187"/>
      <c r="J174" s="187"/>
      <c r="K174" s="187"/>
      <c r="L174" s="187"/>
      <c r="M174" s="187"/>
      <c r="N174" s="187"/>
      <c r="O174" s="187"/>
      <c r="P174" s="187"/>
      <c r="Q174" s="187"/>
      <c r="R174" s="187"/>
      <c r="S174" s="187"/>
      <c r="T174" s="187"/>
      <c r="U174" s="187"/>
      <c r="V174" s="187"/>
      <c r="W174" s="187"/>
      <c r="X174" s="187"/>
      <c r="Y174" s="187"/>
      <c r="Z174" s="187"/>
      <c r="AA174" s="187"/>
      <c r="AB174" s="187"/>
      <c r="AC174" s="187"/>
      <c r="AD174" s="187"/>
      <c r="AE174" s="187"/>
      <c r="AF174" s="187"/>
      <c r="AG174" s="187"/>
      <c r="AH174" s="187"/>
      <c r="AI174" s="187"/>
      <c r="AJ174" s="187"/>
      <c r="AK174" s="187"/>
      <c r="AL174" s="187"/>
      <c r="AM174" s="187"/>
      <c r="AN174" s="187"/>
      <c r="AO174" s="187"/>
      <c r="AP174" s="187"/>
      <c r="AQ174" s="187"/>
      <c r="AR174" s="187"/>
      <c r="AS174" s="187"/>
      <c r="AT174" s="187"/>
      <c r="AU174" s="187"/>
      <c r="AV174" s="187"/>
      <c r="AW174" s="187"/>
      <c r="AX174" s="187"/>
      <c r="AY174" s="187"/>
      <c r="AZ174" s="187"/>
      <c r="BA174" s="187"/>
    </row>
    <row r="175" spans="1:53" ht="13" x14ac:dyDescent="0.3">
      <c r="A175" s="187"/>
      <c r="B175" s="187"/>
      <c r="C175" s="187"/>
      <c r="D175" s="187"/>
      <c r="E175" s="187"/>
      <c r="F175" s="187"/>
      <c r="G175" s="187"/>
      <c r="H175" s="187"/>
      <c r="I175" s="187"/>
      <c r="J175" s="187"/>
      <c r="K175" s="187"/>
      <c r="L175" s="187"/>
      <c r="M175" s="187"/>
      <c r="N175" s="187"/>
      <c r="O175" s="187"/>
      <c r="P175" s="187"/>
      <c r="Q175" s="187"/>
      <c r="R175" s="187"/>
      <c r="S175" s="187"/>
      <c r="T175" s="187"/>
      <c r="U175" s="187"/>
      <c r="V175" s="187"/>
      <c r="W175" s="187"/>
      <c r="X175" s="187"/>
      <c r="Y175" s="187"/>
      <c r="Z175" s="187"/>
      <c r="AA175" s="187"/>
      <c r="AB175" s="187"/>
      <c r="AC175" s="187"/>
      <c r="AD175" s="187"/>
      <c r="AE175" s="187"/>
      <c r="AF175" s="187"/>
      <c r="AG175" s="187"/>
      <c r="AH175" s="187"/>
      <c r="AI175" s="187"/>
      <c r="AJ175" s="187"/>
      <c r="AK175" s="187"/>
      <c r="AL175" s="187"/>
      <c r="AM175" s="187"/>
      <c r="AN175" s="187"/>
      <c r="AO175" s="187"/>
      <c r="AP175" s="187"/>
      <c r="AQ175" s="187"/>
      <c r="AR175" s="187"/>
      <c r="AS175" s="187"/>
      <c r="AT175" s="187"/>
      <c r="AU175" s="187"/>
      <c r="AV175" s="187"/>
      <c r="AW175" s="187"/>
      <c r="AX175" s="187"/>
      <c r="AY175" s="187"/>
      <c r="AZ175" s="187"/>
      <c r="BA175" s="187"/>
    </row>
    <row r="176" spans="1:53" ht="13" x14ac:dyDescent="0.3">
      <c r="A176" s="187"/>
      <c r="B176" s="187"/>
      <c r="C176" s="187"/>
      <c r="D176" s="187"/>
      <c r="E176" s="187"/>
      <c r="F176" s="187"/>
      <c r="G176" s="187"/>
      <c r="H176" s="187"/>
      <c r="I176" s="187"/>
      <c r="J176" s="187"/>
      <c r="K176" s="187"/>
      <c r="L176" s="187"/>
      <c r="M176" s="187"/>
      <c r="N176" s="187"/>
      <c r="O176" s="187"/>
      <c r="P176" s="187"/>
      <c r="Q176" s="187"/>
      <c r="R176" s="187"/>
      <c r="S176" s="187"/>
      <c r="T176" s="187"/>
      <c r="U176" s="187"/>
      <c r="V176" s="187"/>
      <c r="W176" s="187"/>
      <c r="X176" s="187"/>
      <c r="Y176" s="187"/>
      <c r="Z176" s="187"/>
      <c r="AA176" s="187"/>
      <c r="AB176" s="187"/>
      <c r="AC176" s="187"/>
      <c r="AD176" s="187"/>
      <c r="AE176" s="187"/>
      <c r="AF176" s="187"/>
      <c r="AG176" s="187"/>
      <c r="AH176" s="187"/>
      <c r="AI176" s="187"/>
      <c r="AJ176" s="187"/>
      <c r="AK176" s="187"/>
      <c r="AL176" s="187"/>
      <c r="AM176" s="187"/>
      <c r="AN176" s="187"/>
      <c r="AO176" s="187"/>
      <c r="AP176" s="187"/>
      <c r="AQ176" s="187"/>
      <c r="AR176" s="187"/>
      <c r="AS176" s="187"/>
      <c r="AT176" s="187"/>
      <c r="AU176" s="187"/>
      <c r="AV176" s="187"/>
      <c r="AW176" s="187"/>
      <c r="AX176" s="187"/>
      <c r="AY176" s="187"/>
      <c r="AZ176" s="187"/>
      <c r="BA176" s="187"/>
    </row>
    <row r="177" spans="1:53" ht="13" x14ac:dyDescent="0.3">
      <c r="A177" s="187"/>
      <c r="B177" s="187"/>
      <c r="C177" s="187"/>
      <c r="D177" s="187"/>
      <c r="E177" s="187"/>
      <c r="F177" s="187"/>
      <c r="G177" s="187"/>
      <c r="H177" s="187"/>
      <c r="I177" s="187"/>
      <c r="J177" s="187"/>
      <c r="K177" s="187"/>
      <c r="L177" s="187"/>
      <c r="M177" s="187"/>
      <c r="N177" s="187"/>
      <c r="O177" s="187"/>
      <c r="P177" s="187"/>
      <c r="Q177" s="187"/>
      <c r="R177" s="187"/>
      <c r="S177" s="187"/>
      <c r="T177" s="187"/>
      <c r="U177" s="187"/>
      <c r="V177" s="187"/>
      <c r="W177" s="187"/>
      <c r="X177" s="187"/>
      <c r="Y177" s="187"/>
      <c r="Z177" s="187"/>
      <c r="AA177" s="187"/>
      <c r="AB177" s="187"/>
      <c r="AC177" s="187"/>
      <c r="AD177" s="187"/>
      <c r="AE177" s="187"/>
      <c r="AF177" s="187"/>
      <c r="AG177" s="187"/>
      <c r="AH177" s="187"/>
      <c r="AI177" s="187"/>
      <c r="AJ177" s="187"/>
      <c r="AK177" s="187"/>
      <c r="AL177" s="187"/>
      <c r="AM177" s="187"/>
      <c r="AN177" s="187"/>
      <c r="AO177" s="187"/>
      <c r="AP177" s="187"/>
      <c r="AQ177" s="187"/>
      <c r="AR177" s="187"/>
      <c r="AS177" s="187"/>
      <c r="AT177" s="187"/>
      <c r="AU177" s="187"/>
      <c r="AV177" s="187"/>
      <c r="AW177" s="187"/>
      <c r="AX177" s="187"/>
      <c r="AY177" s="187"/>
      <c r="AZ177" s="187"/>
      <c r="BA177" s="187"/>
    </row>
    <row r="178" spans="1:53" ht="13" x14ac:dyDescent="0.3">
      <c r="A178" s="187"/>
      <c r="B178" s="187"/>
      <c r="C178" s="187"/>
      <c r="D178" s="187"/>
      <c r="E178" s="187"/>
      <c r="F178" s="187"/>
      <c r="G178" s="187"/>
      <c r="H178" s="187"/>
      <c r="I178" s="187"/>
      <c r="J178" s="187"/>
      <c r="K178" s="187"/>
      <c r="L178" s="187"/>
      <c r="M178" s="187"/>
      <c r="N178" s="187"/>
      <c r="O178" s="187"/>
      <c r="P178" s="187"/>
      <c r="Q178" s="187"/>
      <c r="R178" s="187"/>
      <c r="S178" s="187"/>
      <c r="T178" s="187"/>
      <c r="U178" s="187"/>
      <c r="V178" s="187"/>
      <c r="W178" s="187"/>
      <c r="X178" s="187"/>
      <c r="Y178" s="187"/>
      <c r="Z178" s="187"/>
      <c r="AA178" s="187"/>
      <c r="AB178" s="187"/>
      <c r="AC178" s="187"/>
      <c r="AD178" s="187"/>
      <c r="AE178" s="187"/>
      <c r="AF178" s="187"/>
      <c r="AG178" s="187"/>
      <c r="AH178" s="187"/>
      <c r="AI178" s="187"/>
      <c r="AJ178" s="187"/>
      <c r="AK178" s="187"/>
      <c r="AL178" s="187"/>
      <c r="AM178" s="187"/>
      <c r="AN178" s="187"/>
      <c r="AO178" s="187"/>
      <c r="AP178" s="187"/>
      <c r="AQ178" s="187"/>
      <c r="AR178" s="187"/>
      <c r="AS178" s="187"/>
      <c r="AT178" s="187"/>
      <c r="AU178" s="187"/>
      <c r="AV178" s="187"/>
      <c r="AW178" s="187"/>
      <c r="AX178" s="187"/>
      <c r="AY178" s="187"/>
      <c r="AZ178" s="187"/>
      <c r="BA178" s="187"/>
    </row>
    <row r="179" spans="1:53" ht="13" x14ac:dyDescent="0.3">
      <c r="A179" s="187"/>
      <c r="B179" s="187"/>
      <c r="C179" s="187"/>
      <c r="D179" s="187"/>
      <c r="E179" s="187"/>
      <c r="F179" s="187"/>
      <c r="G179" s="187"/>
      <c r="H179" s="187"/>
      <c r="I179" s="187"/>
      <c r="J179" s="187"/>
      <c r="K179" s="187"/>
      <c r="L179" s="187"/>
      <c r="M179" s="187"/>
      <c r="N179" s="187"/>
      <c r="O179" s="187"/>
      <c r="P179" s="187"/>
      <c r="Q179" s="187"/>
      <c r="R179" s="187"/>
      <c r="S179" s="187"/>
      <c r="T179" s="187"/>
      <c r="U179" s="187"/>
      <c r="V179" s="187"/>
      <c r="W179" s="187"/>
      <c r="X179" s="187"/>
      <c r="Y179" s="187"/>
      <c r="Z179" s="187"/>
      <c r="AA179" s="187"/>
      <c r="AB179" s="187"/>
      <c r="AC179" s="187"/>
      <c r="AD179" s="187"/>
      <c r="AE179" s="187"/>
      <c r="AF179" s="187"/>
      <c r="AG179" s="187"/>
      <c r="AH179" s="187"/>
      <c r="AI179" s="187"/>
      <c r="AJ179" s="187"/>
      <c r="AK179" s="187"/>
      <c r="AL179" s="187"/>
      <c r="AM179" s="187"/>
      <c r="AN179" s="187"/>
      <c r="AO179" s="187"/>
      <c r="AP179" s="187"/>
      <c r="AQ179" s="187"/>
      <c r="AR179" s="187"/>
      <c r="AS179" s="187"/>
      <c r="AT179" s="187"/>
      <c r="AU179" s="187"/>
      <c r="AV179" s="187"/>
      <c r="AW179" s="187"/>
      <c r="AX179" s="187"/>
      <c r="AY179" s="187"/>
      <c r="AZ179" s="187"/>
      <c r="BA179" s="187"/>
    </row>
    <row r="180" spans="1:53" ht="13" x14ac:dyDescent="0.3">
      <c r="A180" s="187"/>
      <c r="B180" s="187"/>
      <c r="C180" s="187"/>
      <c r="D180" s="187"/>
      <c r="E180" s="187"/>
      <c r="F180" s="187"/>
      <c r="G180" s="187"/>
      <c r="H180" s="187"/>
      <c r="I180" s="187"/>
      <c r="J180" s="187"/>
      <c r="K180" s="187"/>
      <c r="L180" s="187"/>
      <c r="M180" s="187"/>
      <c r="N180" s="187"/>
      <c r="O180" s="187"/>
      <c r="P180" s="187"/>
      <c r="Q180" s="187"/>
      <c r="R180" s="187"/>
      <c r="S180" s="187"/>
      <c r="T180" s="187"/>
      <c r="U180" s="187"/>
      <c r="V180" s="187"/>
      <c r="W180" s="187"/>
      <c r="X180" s="187"/>
      <c r="Y180" s="187"/>
      <c r="Z180" s="187"/>
      <c r="AA180" s="187"/>
      <c r="AB180" s="187"/>
      <c r="AC180" s="187"/>
      <c r="AD180" s="187"/>
      <c r="AE180" s="187"/>
      <c r="AF180" s="187"/>
      <c r="AG180" s="187"/>
      <c r="AH180" s="187"/>
      <c r="AI180" s="187"/>
      <c r="AJ180" s="187"/>
      <c r="AK180" s="187"/>
      <c r="AL180" s="187"/>
      <c r="AM180" s="187"/>
      <c r="AN180" s="187"/>
      <c r="AO180" s="187"/>
      <c r="AP180" s="187"/>
      <c r="AQ180" s="187"/>
      <c r="AR180" s="187"/>
      <c r="AS180" s="187"/>
      <c r="AT180" s="187"/>
      <c r="AU180" s="187"/>
      <c r="AV180" s="187"/>
      <c r="AW180" s="187"/>
      <c r="AX180" s="187"/>
      <c r="AY180" s="187"/>
      <c r="AZ180" s="187"/>
      <c r="BA180" s="187"/>
    </row>
    <row r="181" spans="1:53" ht="13" x14ac:dyDescent="0.3">
      <c r="A181" s="187"/>
      <c r="B181" s="187"/>
      <c r="C181" s="187"/>
      <c r="D181" s="187"/>
      <c r="E181" s="187"/>
      <c r="F181" s="187"/>
      <c r="G181" s="187"/>
      <c r="H181" s="187"/>
      <c r="I181" s="187"/>
      <c r="J181" s="187"/>
      <c r="K181" s="187"/>
      <c r="L181" s="187"/>
      <c r="M181" s="187"/>
      <c r="N181" s="187"/>
      <c r="O181" s="187"/>
      <c r="P181" s="187"/>
      <c r="Q181" s="187"/>
      <c r="R181" s="187"/>
      <c r="S181" s="187"/>
      <c r="T181" s="187"/>
      <c r="U181" s="187"/>
      <c r="V181" s="187"/>
      <c r="W181" s="187"/>
      <c r="X181" s="187"/>
      <c r="Y181" s="187"/>
      <c r="Z181" s="187"/>
      <c r="AA181" s="187"/>
      <c r="AB181" s="187"/>
      <c r="AC181" s="187"/>
      <c r="AD181" s="187"/>
      <c r="AE181" s="187"/>
      <c r="AF181" s="187"/>
      <c r="AG181" s="187"/>
      <c r="AH181" s="187"/>
      <c r="AI181" s="187"/>
      <c r="AJ181" s="187"/>
      <c r="AK181" s="187"/>
      <c r="AL181" s="187"/>
      <c r="AM181" s="187"/>
      <c r="AN181" s="187"/>
      <c r="AO181" s="187"/>
      <c r="AP181" s="187"/>
      <c r="AQ181" s="187"/>
      <c r="AR181" s="187"/>
      <c r="AS181" s="187"/>
      <c r="AT181" s="187"/>
      <c r="AU181" s="187"/>
      <c r="AV181" s="187"/>
      <c r="AW181" s="187"/>
      <c r="AX181" s="187"/>
      <c r="AY181" s="187"/>
      <c r="AZ181" s="187"/>
      <c r="BA181" s="187"/>
    </row>
    <row r="182" spans="1:53" ht="13" x14ac:dyDescent="0.3">
      <c r="A182" s="187"/>
      <c r="B182" s="187"/>
      <c r="C182" s="187"/>
      <c r="D182" s="187"/>
      <c r="E182" s="187"/>
      <c r="F182" s="187"/>
      <c r="G182" s="187"/>
      <c r="H182" s="187"/>
      <c r="I182" s="187"/>
      <c r="J182" s="187"/>
      <c r="K182" s="187"/>
      <c r="L182" s="187"/>
      <c r="M182" s="187"/>
      <c r="N182" s="187"/>
      <c r="O182" s="187"/>
      <c r="P182" s="187"/>
      <c r="Q182" s="187"/>
      <c r="R182" s="187"/>
      <c r="S182" s="187"/>
      <c r="T182" s="187"/>
      <c r="U182" s="187"/>
      <c r="V182" s="187"/>
      <c r="W182" s="187"/>
      <c r="X182" s="187"/>
      <c r="Y182" s="187"/>
      <c r="Z182" s="187"/>
      <c r="AA182" s="187"/>
      <c r="AB182" s="187"/>
      <c r="AC182" s="187"/>
      <c r="AD182" s="187"/>
      <c r="AE182" s="187"/>
      <c r="AF182" s="187"/>
      <c r="AG182" s="187"/>
      <c r="AH182" s="187"/>
      <c r="AI182" s="187"/>
      <c r="AJ182" s="187"/>
      <c r="AK182" s="187"/>
      <c r="AL182" s="187"/>
      <c r="AM182" s="187"/>
      <c r="AN182" s="187"/>
      <c r="AO182" s="187"/>
      <c r="AP182" s="187"/>
      <c r="AQ182" s="187"/>
      <c r="AR182" s="187"/>
      <c r="AS182" s="187"/>
      <c r="AT182" s="187"/>
      <c r="AU182" s="187"/>
      <c r="AV182" s="187"/>
      <c r="AW182" s="187"/>
      <c r="AX182" s="187"/>
      <c r="AY182" s="187"/>
      <c r="AZ182" s="187"/>
      <c r="BA182" s="187"/>
    </row>
    <row r="183" spans="1:53" ht="13" x14ac:dyDescent="0.3">
      <c r="A183" s="187"/>
      <c r="B183" s="187"/>
      <c r="C183" s="187"/>
      <c r="D183" s="187"/>
      <c r="E183" s="187"/>
      <c r="F183" s="187"/>
      <c r="G183" s="187"/>
      <c r="H183" s="187"/>
      <c r="I183" s="187"/>
      <c r="J183" s="187"/>
      <c r="K183" s="187"/>
      <c r="L183" s="187"/>
      <c r="M183" s="187"/>
      <c r="N183" s="187"/>
      <c r="O183" s="187"/>
      <c r="P183" s="187"/>
      <c r="Q183" s="187"/>
      <c r="R183" s="187"/>
      <c r="S183" s="187"/>
      <c r="T183" s="187"/>
      <c r="U183" s="187"/>
      <c r="V183" s="187"/>
      <c r="W183" s="187"/>
      <c r="X183" s="187"/>
      <c r="Y183" s="187"/>
      <c r="Z183" s="187"/>
      <c r="AA183" s="187"/>
      <c r="AB183" s="187"/>
      <c r="AC183" s="187"/>
      <c r="AD183" s="187"/>
      <c r="AE183" s="187"/>
      <c r="AF183" s="187"/>
      <c r="AG183" s="187"/>
      <c r="AH183" s="187"/>
      <c r="AI183" s="187"/>
      <c r="AJ183" s="187"/>
      <c r="AK183" s="187"/>
      <c r="AL183" s="187"/>
      <c r="AM183" s="187"/>
      <c r="AN183" s="187"/>
      <c r="AO183" s="187"/>
      <c r="AP183" s="187"/>
      <c r="AQ183" s="187"/>
      <c r="AR183" s="187"/>
      <c r="AS183" s="187"/>
      <c r="AT183" s="187"/>
      <c r="AU183" s="187"/>
      <c r="AV183" s="187"/>
      <c r="AW183" s="187"/>
      <c r="AX183" s="187"/>
      <c r="AY183" s="187"/>
      <c r="AZ183" s="187"/>
      <c r="BA183" s="187"/>
    </row>
    <row r="184" spans="1:53" ht="13" x14ac:dyDescent="0.3">
      <c r="A184" s="187"/>
      <c r="B184" s="187"/>
      <c r="C184" s="187"/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P184" s="187"/>
      <c r="Q184" s="187"/>
      <c r="R184" s="187"/>
      <c r="S184" s="187"/>
      <c r="T184" s="187"/>
      <c r="U184" s="187"/>
      <c r="V184" s="187"/>
      <c r="W184" s="187"/>
      <c r="X184" s="187"/>
      <c r="Y184" s="187"/>
      <c r="Z184" s="187"/>
      <c r="AA184" s="187"/>
      <c r="AB184" s="187"/>
      <c r="AC184" s="187"/>
      <c r="AD184" s="187"/>
      <c r="AE184" s="187"/>
      <c r="AF184" s="187"/>
      <c r="AG184" s="187"/>
      <c r="AH184" s="187"/>
      <c r="AI184" s="187"/>
      <c r="AJ184" s="187"/>
      <c r="AK184" s="187"/>
      <c r="AL184" s="187"/>
      <c r="AM184" s="187"/>
      <c r="AN184" s="187"/>
      <c r="AO184" s="187"/>
      <c r="AP184" s="187"/>
      <c r="AQ184" s="187"/>
      <c r="AR184" s="187"/>
      <c r="AS184" s="187"/>
      <c r="AT184" s="187"/>
      <c r="AU184" s="187"/>
      <c r="AV184" s="187"/>
      <c r="AW184" s="187"/>
      <c r="AX184" s="187"/>
      <c r="AY184" s="187"/>
      <c r="AZ184" s="187"/>
      <c r="BA184" s="187"/>
    </row>
    <row r="185" spans="1:53" ht="13" x14ac:dyDescent="0.3">
      <c r="A185" s="187"/>
      <c r="B185" s="187"/>
      <c r="C185" s="187"/>
      <c r="D185" s="187"/>
      <c r="E185" s="187"/>
      <c r="F185" s="187"/>
      <c r="G185" s="187"/>
      <c r="H185" s="187"/>
      <c r="I185" s="187"/>
      <c r="J185" s="187"/>
      <c r="K185" s="187"/>
      <c r="L185" s="187"/>
      <c r="M185" s="187"/>
      <c r="N185" s="187"/>
      <c r="O185" s="187"/>
      <c r="P185" s="187"/>
      <c r="Q185" s="187"/>
      <c r="R185" s="187"/>
      <c r="S185" s="187"/>
      <c r="T185" s="187"/>
      <c r="U185" s="187"/>
      <c r="V185" s="187"/>
      <c r="W185" s="187"/>
      <c r="X185" s="187"/>
      <c r="Y185" s="187"/>
      <c r="Z185" s="187"/>
      <c r="AA185" s="187"/>
      <c r="AB185" s="187"/>
      <c r="AC185" s="187"/>
      <c r="AD185" s="187"/>
      <c r="AE185" s="187"/>
      <c r="AF185" s="187"/>
      <c r="AG185" s="187"/>
      <c r="AH185" s="187"/>
      <c r="AI185" s="187"/>
      <c r="AJ185" s="187"/>
      <c r="AK185" s="187"/>
      <c r="AL185" s="187"/>
      <c r="AM185" s="187"/>
      <c r="AN185" s="187"/>
      <c r="AO185" s="187"/>
      <c r="AP185" s="187"/>
      <c r="AQ185" s="187"/>
      <c r="AR185" s="187"/>
      <c r="AS185" s="187"/>
      <c r="AT185" s="187"/>
      <c r="AU185" s="187"/>
      <c r="AV185" s="187"/>
      <c r="AW185" s="187"/>
      <c r="AX185" s="187"/>
      <c r="AY185" s="187"/>
      <c r="AZ185" s="187"/>
      <c r="BA185" s="187"/>
    </row>
    <row r="186" spans="1:53" ht="13" x14ac:dyDescent="0.3">
      <c r="A186" s="187"/>
      <c r="B186" s="187"/>
      <c r="C186" s="187"/>
      <c r="D186" s="187"/>
      <c r="E186" s="187"/>
      <c r="F186" s="187"/>
      <c r="G186" s="187"/>
      <c r="H186" s="187"/>
      <c r="I186" s="187"/>
      <c r="J186" s="187"/>
      <c r="K186" s="187"/>
      <c r="L186" s="187"/>
      <c r="M186" s="187"/>
      <c r="N186" s="187"/>
      <c r="O186" s="187"/>
      <c r="P186" s="187"/>
      <c r="Q186" s="187"/>
      <c r="R186" s="187"/>
      <c r="S186" s="187"/>
      <c r="T186" s="187"/>
      <c r="U186" s="187"/>
      <c r="V186" s="187"/>
      <c r="W186" s="187"/>
      <c r="X186" s="187"/>
      <c r="Y186" s="187"/>
      <c r="Z186" s="187"/>
      <c r="AA186" s="187"/>
      <c r="AB186" s="187"/>
      <c r="AC186" s="187"/>
      <c r="AD186" s="187"/>
      <c r="AE186" s="187"/>
      <c r="AF186" s="187"/>
      <c r="AG186" s="187"/>
      <c r="AH186" s="187"/>
      <c r="AI186" s="187"/>
      <c r="AJ186" s="187"/>
      <c r="AK186" s="187"/>
      <c r="AL186" s="187"/>
      <c r="AM186" s="187"/>
      <c r="AN186" s="187"/>
      <c r="AO186" s="187"/>
      <c r="AP186" s="187"/>
      <c r="AQ186" s="187"/>
      <c r="AR186" s="187"/>
      <c r="AS186" s="187"/>
      <c r="AT186" s="187"/>
      <c r="AU186" s="187"/>
      <c r="AV186" s="187"/>
      <c r="AW186" s="187"/>
      <c r="AX186" s="187"/>
      <c r="AY186" s="187"/>
      <c r="AZ186" s="187"/>
      <c r="BA186" s="187"/>
    </row>
    <row r="187" spans="1:53" ht="13" x14ac:dyDescent="0.3">
      <c r="A187" s="187"/>
      <c r="B187" s="187"/>
      <c r="C187" s="187"/>
      <c r="D187" s="187"/>
      <c r="E187" s="187"/>
      <c r="F187" s="187"/>
      <c r="G187" s="187"/>
      <c r="H187" s="187"/>
      <c r="I187" s="187"/>
      <c r="J187" s="187"/>
      <c r="K187" s="187"/>
      <c r="L187" s="187"/>
      <c r="M187" s="187"/>
      <c r="N187" s="187"/>
      <c r="O187" s="187"/>
      <c r="P187" s="187"/>
      <c r="Q187" s="187"/>
      <c r="R187" s="187"/>
      <c r="S187" s="187"/>
      <c r="T187" s="187"/>
      <c r="U187" s="187"/>
      <c r="V187" s="187"/>
      <c r="W187" s="187"/>
      <c r="X187" s="187"/>
      <c r="Y187" s="187"/>
      <c r="Z187" s="187"/>
      <c r="AA187" s="187"/>
      <c r="AB187" s="187"/>
      <c r="AC187" s="187"/>
      <c r="AD187" s="187"/>
      <c r="AE187" s="187"/>
      <c r="AF187" s="187"/>
      <c r="AG187" s="187"/>
      <c r="AH187" s="187"/>
      <c r="AI187" s="187"/>
      <c r="AJ187" s="187"/>
      <c r="AK187" s="187"/>
      <c r="AL187" s="187"/>
      <c r="AM187" s="187"/>
      <c r="AN187" s="187"/>
      <c r="AO187" s="187"/>
      <c r="AP187" s="187"/>
      <c r="AQ187" s="187"/>
      <c r="AR187" s="187"/>
      <c r="AS187" s="187"/>
      <c r="AT187" s="187"/>
      <c r="AU187" s="187"/>
      <c r="AV187" s="187"/>
      <c r="AW187" s="187"/>
      <c r="AX187" s="187"/>
      <c r="AY187" s="187"/>
      <c r="AZ187" s="187"/>
      <c r="BA187" s="187"/>
    </row>
    <row r="188" spans="1:53" ht="13" x14ac:dyDescent="0.3">
      <c r="A188" s="187"/>
      <c r="B188" s="187"/>
      <c r="C188" s="187"/>
      <c r="D188" s="187"/>
      <c r="E188" s="187"/>
      <c r="F188" s="187"/>
      <c r="G188" s="187"/>
      <c r="H188" s="187"/>
      <c r="I188" s="187"/>
      <c r="J188" s="187"/>
      <c r="K188" s="187"/>
      <c r="L188" s="187"/>
      <c r="M188" s="187"/>
      <c r="N188" s="187"/>
      <c r="O188" s="187"/>
      <c r="P188" s="187"/>
      <c r="Q188" s="187"/>
      <c r="R188" s="187"/>
      <c r="S188" s="187"/>
      <c r="T188" s="187"/>
      <c r="U188" s="187"/>
      <c r="V188" s="187"/>
      <c r="W188" s="187"/>
      <c r="X188" s="187"/>
      <c r="Y188" s="187"/>
      <c r="Z188" s="187"/>
      <c r="AA188" s="187"/>
      <c r="AB188" s="187"/>
      <c r="AC188" s="187"/>
      <c r="AD188" s="187"/>
      <c r="AE188" s="187"/>
      <c r="AF188" s="187"/>
      <c r="AG188" s="187"/>
      <c r="AH188" s="187"/>
      <c r="AI188" s="187"/>
      <c r="AJ188" s="187"/>
      <c r="AK188" s="187"/>
      <c r="AL188" s="187"/>
      <c r="AM188" s="187"/>
      <c r="AN188" s="187"/>
      <c r="AO188" s="187"/>
      <c r="AP188" s="187"/>
      <c r="AQ188" s="187"/>
      <c r="AR188" s="187"/>
      <c r="AS188" s="187"/>
      <c r="AT188" s="187"/>
      <c r="AU188" s="187"/>
      <c r="AV188" s="187"/>
      <c r="AW188" s="187"/>
      <c r="AX188" s="187"/>
      <c r="AY188" s="187"/>
      <c r="AZ188" s="187"/>
      <c r="BA188" s="187"/>
    </row>
    <row r="189" spans="1:53" ht="13" x14ac:dyDescent="0.3">
      <c r="A189" s="187"/>
      <c r="B189" s="187"/>
      <c r="C189" s="187"/>
      <c r="D189" s="187"/>
      <c r="E189" s="187"/>
      <c r="F189" s="187"/>
      <c r="G189" s="187"/>
      <c r="H189" s="187"/>
      <c r="I189" s="187"/>
      <c r="J189" s="187"/>
      <c r="K189" s="187"/>
      <c r="L189" s="187"/>
      <c r="M189" s="187"/>
      <c r="N189" s="187"/>
      <c r="O189" s="187"/>
      <c r="P189" s="187"/>
      <c r="Q189" s="187"/>
      <c r="R189" s="187"/>
      <c r="S189" s="187"/>
      <c r="T189" s="187"/>
      <c r="U189" s="187"/>
      <c r="V189" s="187"/>
      <c r="W189" s="187"/>
      <c r="X189" s="187"/>
      <c r="Y189" s="187"/>
      <c r="Z189" s="187"/>
      <c r="AA189" s="187"/>
      <c r="AB189" s="187"/>
      <c r="AC189" s="187"/>
      <c r="AD189" s="187"/>
      <c r="AE189" s="187"/>
      <c r="AF189" s="187"/>
      <c r="AG189" s="187"/>
      <c r="AH189" s="187"/>
      <c r="AI189" s="187"/>
      <c r="AJ189" s="187"/>
      <c r="AK189" s="187"/>
      <c r="AL189" s="187"/>
      <c r="AM189" s="187"/>
      <c r="AN189" s="187"/>
      <c r="AO189" s="187"/>
      <c r="AP189" s="187"/>
      <c r="AQ189" s="187"/>
      <c r="AR189" s="187"/>
      <c r="AS189" s="187"/>
      <c r="AT189" s="187"/>
      <c r="AU189" s="187"/>
      <c r="AV189" s="187"/>
      <c r="AW189" s="187"/>
      <c r="AX189" s="187"/>
      <c r="AY189" s="187"/>
      <c r="AZ189" s="187"/>
      <c r="BA189" s="187"/>
    </row>
    <row r="190" spans="1:53" ht="13" x14ac:dyDescent="0.3">
      <c r="A190" s="187"/>
      <c r="B190" s="187"/>
      <c r="C190" s="187"/>
      <c r="D190" s="187"/>
      <c r="E190" s="187"/>
      <c r="F190" s="187"/>
      <c r="G190" s="187"/>
      <c r="H190" s="187"/>
      <c r="I190" s="187"/>
      <c r="J190" s="187"/>
      <c r="K190" s="187"/>
      <c r="L190" s="187"/>
      <c r="M190" s="187"/>
      <c r="N190" s="187"/>
      <c r="O190" s="187"/>
      <c r="P190" s="187"/>
      <c r="Q190" s="187"/>
      <c r="R190" s="187"/>
      <c r="S190" s="187"/>
      <c r="T190" s="187"/>
      <c r="U190" s="187"/>
      <c r="V190" s="187"/>
      <c r="W190" s="187"/>
      <c r="X190" s="187"/>
      <c r="Y190" s="187"/>
      <c r="Z190" s="187"/>
      <c r="AA190" s="187"/>
      <c r="AB190" s="187"/>
      <c r="AC190" s="187"/>
      <c r="AD190" s="187"/>
      <c r="AE190" s="187"/>
      <c r="AF190" s="187"/>
      <c r="AG190" s="187"/>
      <c r="AH190" s="187"/>
      <c r="AI190" s="187"/>
      <c r="AJ190" s="187"/>
      <c r="AK190" s="187"/>
      <c r="AL190" s="187"/>
      <c r="AM190" s="187"/>
      <c r="AN190" s="187"/>
      <c r="AO190" s="187"/>
      <c r="AP190" s="187"/>
      <c r="AQ190" s="187"/>
      <c r="AR190" s="187"/>
      <c r="AS190" s="187"/>
      <c r="AT190" s="187"/>
      <c r="AU190" s="187"/>
      <c r="AV190" s="187"/>
      <c r="AW190" s="187"/>
      <c r="AX190" s="187"/>
      <c r="AY190" s="187"/>
      <c r="AZ190" s="187"/>
      <c r="BA190" s="187"/>
    </row>
    <row r="191" spans="1:53" ht="13" x14ac:dyDescent="0.3">
      <c r="A191" s="187"/>
      <c r="B191" s="187"/>
      <c r="C191" s="187"/>
      <c r="D191" s="187"/>
      <c r="E191" s="187"/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P191" s="187"/>
      <c r="Q191" s="187"/>
      <c r="R191" s="187"/>
      <c r="S191" s="187"/>
      <c r="T191" s="187"/>
      <c r="U191" s="187"/>
      <c r="V191" s="187"/>
      <c r="W191" s="187"/>
      <c r="X191" s="187"/>
      <c r="Y191" s="187"/>
      <c r="Z191" s="187"/>
      <c r="AA191" s="187"/>
      <c r="AB191" s="187"/>
      <c r="AC191" s="187"/>
      <c r="AD191" s="187"/>
      <c r="AE191" s="187"/>
      <c r="AF191" s="187"/>
      <c r="AG191" s="187"/>
      <c r="AH191" s="187"/>
      <c r="AI191" s="187"/>
      <c r="AJ191" s="187"/>
      <c r="AK191" s="187"/>
      <c r="AL191" s="187"/>
      <c r="AM191" s="187"/>
      <c r="AN191" s="187"/>
      <c r="AO191" s="187"/>
      <c r="AP191" s="187"/>
      <c r="AQ191" s="187"/>
      <c r="AR191" s="187"/>
      <c r="AS191" s="187"/>
      <c r="AT191" s="187"/>
      <c r="AU191" s="187"/>
      <c r="AV191" s="187"/>
      <c r="AW191" s="187"/>
      <c r="AX191" s="187"/>
      <c r="AY191" s="187"/>
      <c r="AZ191" s="187"/>
      <c r="BA191" s="187"/>
    </row>
    <row r="192" spans="1:53" ht="13" x14ac:dyDescent="0.3">
      <c r="A192" s="187"/>
      <c r="H192" s="187"/>
      <c r="I192" s="187"/>
      <c r="J192" s="187"/>
      <c r="K192" s="187"/>
      <c r="L192" s="187"/>
      <c r="M192" s="187"/>
      <c r="N192" s="187"/>
      <c r="O192" s="187"/>
      <c r="P192" s="187"/>
      <c r="Q192" s="187"/>
      <c r="R192" s="187"/>
      <c r="S192" s="187"/>
      <c r="T192" s="187"/>
      <c r="U192" s="187"/>
      <c r="V192" s="187"/>
      <c r="W192" s="187"/>
      <c r="X192" s="187"/>
      <c r="Y192" s="187"/>
      <c r="Z192" s="187"/>
      <c r="AA192" s="187"/>
      <c r="AB192" s="187"/>
      <c r="AC192" s="187"/>
      <c r="AD192" s="187"/>
      <c r="AE192" s="187"/>
      <c r="AF192" s="187"/>
      <c r="AG192" s="187"/>
      <c r="AH192" s="187"/>
      <c r="AI192" s="187"/>
      <c r="AJ192" s="187"/>
      <c r="AK192" s="187"/>
      <c r="AL192" s="187"/>
      <c r="AM192" s="187"/>
      <c r="AN192" s="187"/>
      <c r="AO192" s="187"/>
      <c r="AP192" s="187"/>
      <c r="AQ192" s="187"/>
      <c r="AR192" s="187"/>
      <c r="AS192" s="187"/>
      <c r="AT192" s="187"/>
      <c r="AU192" s="187"/>
      <c r="AV192" s="187"/>
      <c r="AW192" s="187"/>
      <c r="AX192" s="187"/>
      <c r="AY192" s="187"/>
      <c r="AZ192" s="187"/>
      <c r="BA192" s="187"/>
    </row>
  </sheetData>
  <mergeCells count="8">
    <mergeCell ref="B2:G2"/>
    <mergeCell ref="AC8:AF8"/>
    <mergeCell ref="AC9:AF9"/>
    <mergeCell ref="AF14:AG14"/>
    <mergeCell ref="AC4:AI4"/>
    <mergeCell ref="AC7:AF7"/>
    <mergeCell ref="D6:F6"/>
    <mergeCell ref="B4:G4"/>
  </mergeCells>
  <hyperlinks>
    <hyperlink ref="D27" location="' Excess NCC NLA'!A1" display="u" xr:uid="{00000000-0004-0000-0000-000002000000}"/>
    <hyperlink ref="D8" location="'WEPS NLA'!A1" display="u" xr:uid="{00000000-0004-0000-0000-000003000000}"/>
    <hyperlink ref="F8" location="'WEPS Munic'!A1" display="u" xr:uid="{00000000-0004-0000-0000-000004000000}"/>
    <hyperlink ref="D9" location="'Megaflex NLA'!A1" display="u" xr:uid="{00000000-0004-0000-0000-000005000000}"/>
    <hyperlink ref="F9" location="'Megaflex Munic '!A1" display="u" xr:uid="{00000000-0004-0000-0000-000006000000}"/>
    <hyperlink ref="D12" location="'Nightsave Large NLA'!A1" display="u" xr:uid="{00000000-0004-0000-0000-000007000000}"/>
    <hyperlink ref="F12" location="'Nightsave Large Munic'!A1" display="u" xr:uid="{00000000-0004-0000-0000-000008000000}"/>
    <hyperlink ref="D11" location="'Miniflex NLA'!A1" display="u" xr:uid="{00000000-0004-0000-0000-000009000000}"/>
    <hyperlink ref="F11" location="'Miniflex Munic '!A1" display="u" xr:uid="{00000000-0004-0000-0000-00000A000000}"/>
    <hyperlink ref="D13" location="' Nightsave Small NLA'!A1" display="u" xr:uid="{00000000-0004-0000-0000-00000B000000}"/>
    <hyperlink ref="F13" location="'Nightsave Small Munic'!A1" display="u" xr:uid="{00000000-0004-0000-0000-00000C000000}"/>
    <hyperlink ref="D14" location="'Businessrate NLA'!A1" display="u" xr:uid="{00000000-0004-0000-0000-00000D000000}"/>
    <hyperlink ref="F14" location="'Businessrate Munic'!A1" display="u" xr:uid="{00000000-0004-0000-0000-00000E000000}"/>
    <hyperlink ref="D15" location="'Public Lighting NLA'!A1" display="u" xr:uid="{00000000-0004-0000-0000-00000F000000}"/>
    <hyperlink ref="F15" location="'Public Lighting Munic '!A1" display="u" xr:uid="{00000000-0004-0000-0000-000010000000}"/>
    <hyperlink ref="D16" location="'Ruraflex NLA'!A1" display="u" xr:uid="{00000000-0004-0000-0000-000011000000}"/>
    <hyperlink ref="F16" location="'Ruraflex Munic '!A1" display="u" xr:uid="{00000000-0004-0000-0000-000012000000}"/>
    <hyperlink ref="D19" location="'Landrate NLA'!A1" display="u" xr:uid="{00000000-0004-0000-0000-000015000000}"/>
    <hyperlink ref="F19" location="'Landrate Munic '!A1" display="u" xr:uid="{00000000-0004-0000-0000-000016000000}"/>
    <hyperlink ref="D20" location="'Homepower NLA'!A1" display="u" xr:uid="{00000000-0004-0000-0000-000017000000}"/>
    <hyperlink ref="F20" location="'Homepower Munic'!A1" display="u" xr:uid="{00000000-0004-0000-0000-000018000000}"/>
    <hyperlink ref="D22" location="'Homelight NLA'!A1" display="u" xr:uid="{00000000-0004-0000-0000-000019000000}"/>
    <hyperlink ref="F23" location="'Excess NCC Munic'!A1" display="u" xr:uid="{00000000-0004-0000-0000-00001A000000}"/>
    <hyperlink ref="D26" location="'Loss Factors'!A1" display="u" xr:uid="{00000000-0004-0000-0000-00001B000000}"/>
    <hyperlink ref="F26" location="'Loss Factors'!A1" display="u" xr:uid="{00000000-0004-0000-0000-00001C000000}"/>
    <hyperlink ref="D24" location="' TUoS NLA'!A1" display="u" xr:uid="{00000000-0004-0000-0000-00001D000000}"/>
    <hyperlink ref="D25" location="'DUoS NLA'!A1" display="u" xr:uid="{00000000-0004-0000-0000-00001E000000}"/>
    <hyperlink ref="D23" location="' Excess NCC NLA'!A1" display="u" xr:uid="{00000000-0004-0000-0000-000021000000}"/>
    <hyperlink ref="D10" location="'Megaflex Gen NLA'!A1" display="u" xr:uid="{DC2E8E83-0EBD-4274-8A2F-C3CB142E56E8}"/>
    <hyperlink ref="D17" location="'Ruraflex Gen NLA'!A1" display="u" xr:uid="{D799EE25-39DB-4335-A75B-A05503B468CB}"/>
    <hyperlink ref="D21" location="'Homeflex NLA'!A1" display="u" xr:uid="{418DB89C-04D2-4BAD-8017-801E944DBAFF}"/>
    <hyperlink ref="D28" location="'Gen Reconciliatons'!A1" display="n/a" xr:uid="{61884648-E80A-4F2D-A7BD-F85747A89F10}"/>
    <hyperlink ref="F28" location="'Gen Reconciliatons'!A1" display="u" xr:uid="{84A99E24-0353-4FED-A139-A55FD3352946}"/>
    <hyperlink ref="F27" location="'Excess NCC Munic'!A1" display="n/a" xr:uid="{E2359694-C8BD-44C6-8D0C-AA9AB29E808D}"/>
    <hyperlink ref="F18" location="'Nightsave Rural Munic '!A1" display="u" xr:uid="{738D07DB-E0AD-4600-827E-D1657AEF9440}"/>
    <hyperlink ref="D18" location="Menu!A1" display="u" xr:uid="{F754D011-0387-4056-A632-71280710309B}"/>
  </hyperlinks>
  <pageMargins left="0.7" right="0.7" top="0.75" bottom="0.75" header="0.3" footer="0.3"/>
  <pageSetup paperSize="9" scale="1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AG90"/>
  <sheetViews>
    <sheetView showGridLines="0" zoomScale="50" zoomScaleNormal="50" workbookViewId="0">
      <pane ySplit="2" topLeftCell="A3" activePane="bottomLeft" state="frozen"/>
      <selection activeCell="E20" sqref="E20"/>
      <selection pane="bottomLeft"/>
    </sheetView>
  </sheetViews>
  <sheetFormatPr defaultColWidth="9.1796875" defaultRowHeight="12.5" x14ac:dyDescent="0.25"/>
  <cols>
    <col min="1" max="1" width="2.26953125" style="110" customWidth="1"/>
    <col min="2" max="2" width="1.453125" style="91" customWidth="1"/>
    <col min="3" max="3" width="32.7265625" style="91" customWidth="1"/>
    <col min="4" max="4" width="31.453125" style="91" customWidth="1"/>
    <col min="5" max="5" width="23.26953125" style="91" customWidth="1"/>
    <col min="6" max="6" width="20.26953125" style="91" customWidth="1"/>
    <col min="7" max="7" width="18.26953125" style="91" customWidth="1"/>
    <col min="8" max="8" width="19.7265625" style="91" customWidth="1"/>
    <col min="9" max="9" width="18.81640625" style="91" customWidth="1"/>
    <col min="10" max="10" width="16.7265625" style="91" customWidth="1"/>
    <col min="11" max="11" width="12.7265625" style="2" customWidth="1"/>
    <col min="12" max="12" width="18.26953125" style="2" customWidth="1"/>
    <col min="13" max="13" width="24" style="2" customWidth="1"/>
    <col min="14" max="14" width="20.81640625" style="91" customWidth="1"/>
    <col min="15" max="16" width="20.453125" style="91" customWidth="1"/>
    <col min="17" max="17" width="19.7265625" style="91" customWidth="1"/>
    <col min="18" max="18" width="18.26953125" style="91" customWidth="1"/>
    <col min="19" max="19" width="6.7265625" style="91" customWidth="1"/>
    <col min="20" max="26" width="9.1796875" style="91"/>
    <col min="27" max="28" width="9.453125" style="91" bestFit="1" customWidth="1"/>
    <col min="29" max="16384" width="9.1796875" style="91"/>
  </cols>
  <sheetData>
    <row r="1" spans="2:33" ht="45.75" customHeight="1" x14ac:dyDescent="0.25">
      <c r="B1" s="221" t="s">
        <v>123</v>
      </c>
      <c r="D1" s="1"/>
      <c r="R1" s="110"/>
    </row>
    <row r="2" spans="2:33" ht="54" customHeight="1" x14ac:dyDescent="0.25">
      <c r="B2" s="1234" t="s">
        <v>425</v>
      </c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5"/>
      <c r="O2" s="1235"/>
      <c r="P2" s="1235"/>
      <c r="Q2" s="1235"/>
      <c r="R2" s="1235"/>
      <c r="S2" s="1235"/>
      <c r="AB2" s="52"/>
    </row>
    <row r="3" spans="2:33" s="8" customFormat="1" ht="15" customHeight="1" thickBot="1" x14ac:dyDescent="0.3"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AA3" s="29"/>
      <c r="AB3" s="30"/>
    </row>
    <row r="4" spans="2:33" ht="29.9" customHeight="1" thickBot="1" x14ac:dyDescent="0.5">
      <c r="B4" s="5"/>
      <c r="C4" s="484"/>
      <c r="D4" s="485"/>
      <c r="E4" s="1243" t="s">
        <v>306</v>
      </c>
      <c r="F4" s="1244"/>
      <c r="G4" s="1244"/>
      <c r="H4" s="1244"/>
      <c r="I4" s="1244"/>
      <c r="J4" s="1244"/>
      <c r="K4" s="1244"/>
      <c r="L4" s="1244"/>
      <c r="M4" s="1244"/>
      <c r="N4" s="1244"/>
      <c r="O4" s="1244"/>
      <c r="P4" s="1245"/>
      <c r="Q4" s="1236" t="s">
        <v>307</v>
      </c>
      <c r="R4" s="1237"/>
      <c r="S4" s="31"/>
    </row>
    <row r="5" spans="2:33" ht="26.5" customHeight="1" x14ac:dyDescent="0.25">
      <c r="B5" s="6"/>
      <c r="C5" s="1246" t="s">
        <v>26</v>
      </c>
      <c r="D5" s="486"/>
      <c r="E5" s="1249" t="s">
        <v>397</v>
      </c>
      <c r="F5" s="1250"/>
      <c r="G5" s="1250"/>
      <c r="H5" s="1250"/>
      <c r="I5" s="1250"/>
      <c r="J5" s="1251"/>
      <c r="K5" s="1252" t="s">
        <v>423</v>
      </c>
      <c r="L5" s="1250"/>
      <c r="M5" s="1250"/>
      <c r="N5" s="1250"/>
      <c r="O5" s="1250"/>
      <c r="P5" s="1253"/>
      <c r="Q5" s="1238"/>
      <c r="R5" s="1239"/>
      <c r="S5" s="110"/>
      <c r="T5" s="4"/>
    </row>
    <row r="6" spans="2:33" ht="20.25" customHeight="1" x14ac:dyDescent="0.25">
      <c r="B6" s="6"/>
      <c r="C6" s="1247"/>
      <c r="D6" s="1183" t="s">
        <v>1</v>
      </c>
      <c r="E6" s="1254" t="s">
        <v>2</v>
      </c>
      <c r="F6" s="1255"/>
      <c r="G6" s="1256" t="s">
        <v>3</v>
      </c>
      <c r="H6" s="1255"/>
      <c r="I6" s="1256" t="s">
        <v>4</v>
      </c>
      <c r="J6" s="1257"/>
      <c r="K6" s="1258" t="s">
        <v>2</v>
      </c>
      <c r="L6" s="1255"/>
      <c r="M6" s="1256" t="s">
        <v>3</v>
      </c>
      <c r="N6" s="1255"/>
      <c r="O6" s="1256" t="s">
        <v>4</v>
      </c>
      <c r="P6" s="1259"/>
      <c r="Q6" s="1238"/>
      <c r="R6" s="1239"/>
      <c r="S6" s="110"/>
      <c r="T6" s="4"/>
      <c r="U6" s="4"/>
      <c r="AB6" s="7"/>
    </row>
    <row r="7" spans="2:33" ht="20.25" customHeight="1" x14ac:dyDescent="0.25">
      <c r="B7" s="6"/>
      <c r="C7" s="1248"/>
      <c r="D7" s="488"/>
      <c r="E7" s="643"/>
      <c r="F7" s="490" t="s">
        <v>25</v>
      </c>
      <c r="G7" s="839"/>
      <c r="H7" s="490" t="s">
        <v>25</v>
      </c>
      <c r="I7" s="839"/>
      <c r="J7" s="544" t="s">
        <v>25</v>
      </c>
      <c r="K7" s="1136"/>
      <c r="L7" s="490" t="s">
        <v>25</v>
      </c>
      <c r="M7" s="839"/>
      <c r="N7" s="490" t="s">
        <v>25</v>
      </c>
      <c r="O7" s="839"/>
      <c r="P7" s="492" t="s">
        <v>25</v>
      </c>
      <c r="Q7" s="840"/>
      <c r="R7" s="492" t="s">
        <v>25</v>
      </c>
      <c r="S7" s="110"/>
      <c r="T7" s="4"/>
      <c r="U7" s="4"/>
      <c r="AB7" s="7"/>
    </row>
    <row r="8" spans="2:33" ht="21.65" customHeight="1" x14ac:dyDescent="0.25">
      <c r="B8" s="6"/>
      <c r="C8" s="1240" t="s">
        <v>28</v>
      </c>
      <c r="D8" s="494" t="s">
        <v>5</v>
      </c>
      <c r="E8" s="1096">
        <v>611.94000000000005</v>
      </c>
      <c r="F8" s="496">
        <f>ROUND(E8 * (1 + VAT), 2)</f>
        <v>703.73</v>
      </c>
      <c r="G8" s="1097">
        <v>186.18</v>
      </c>
      <c r="H8" s="496">
        <f t="shared" ref="H8:H23" si="0">ROUND(G8 * (1 + VAT), 2)</f>
        <v>214.11</v>
      </c>
      <c r="I8" s="1097">
        <v>101.66</v>
      </c>
      <c r="J8" s="698">
        <f t="shared" ref="J8:J23" si="1">ROUND(I8 * (1 + VAT), 2)</f>
        <v>116.91</v>
      </c>
      <c r="K8" s="1098">
        <v>200.38</v>
      </c>
      <c r="L8" s="496">
        <f t="shared" ref="L8:L23" si="2">ROUND(K8 * (1 + VAT), 2)</f>
        <v>230.44</v>
      </c>
      <c r="M8" s="1097">
        <v>138.26</v>
      </c>
      <c r="N8" s="496">
        <f t="shared" ref="N8:N23" si="3">ROUND(M8 * (1 + VAT), 2)</f>
        <v>159</v>
      </c>
      <c r="O8" s="1097">
        <v>88.15</v>
      </c>
      <c r="P8" s="497">
        <f t="shared" ref="P8:P23" si="4">ROUND(O8 * (1 + VAT), 2)</f>
        <v>101.37</v>
      </c>
      <c r="Q8" s="1099">
        <v>17.510000000000002</v>
      </c>
      <c r="R8" s="502">
        <f t="shared" ref="R8:R23" si="5">ROUND(Q8 * (1 + VAT), 2)</f>
        <v>20.14</v>
      </c>
      <c r="S8" s="83"/>
      <c r="T8" s="92"/>
      <c r="U8" s="93"/>
      <c r="V8" s="94"/>
      <c r="W8" s="82"/>
      <c r="X8" s="82"/>
      <c r="Y8" s="82"/>
      <c r="Z8" s="8"/>
      <c r="AA8" s="8"/>
      <c r="AB8" s="95"/>
      <c r="AC8" s="95"/>
      <c r="AD8" s="95"/>
      <c r="AE8" s="95"/>
      <c r="AF8" s="95"/>
      <c r="AG8" s="95"/>
    </row>
    <row r="9" spans="2:33" ht="21.65" customHeight="1" x14ac:dyDescent="0.25">
      <c r="B9" s="6"/>
      <c r="C9" s="1241"/>
      <c r="D9" s="494" t="s">
        <v>6</v>
      </c>
      <c r="E9" s="1100">
        <v>602.34</v>
      </c>
      <c r="F9" s="504">
        <f t="shared" ref="F9:F23" si="6">ROUND(E9 * (1 + VAT), 2)</f>
        <v>692.69</v>
      </c>
      <c r="G9" s="1101">
        <v>182.47</v>
      </c>
      <c r="H9" s="504">
        <f t="shared" si="0"/>
        <v>209.84</v>
      </c>
      <c r="I9" s="1101">
        <v>99.11</v>
      </c>
      <c r="J9" s="699">
        <f t="shared" si="1"/>
        <v>113.98</v>
      </c>
      <c r="K9" s="1102">
        <v>196.46</v>
      </c>
      <c r="L9" s="504">
        <f t="shared" si="2"/>
        <v>225.93</v>
      </c>
      <c r="M9" s="1101">
        <v>135.24</v>
      </c>
      <c r="N9" s="504">
        <f t="shared" si="3"/>
        <v>155.53</v>
      </c>
      <c r="O9" s="1101">
        <v>85.8</v>
      </c>
      <c r="P9" s="505">
        <f t="shared" si="4"/>
        <v>98.67</v>
      </c>
      <c r="Q9" s="1103">
        <v>16</v>
      </c>
      <c r="R9" s="510">
        <f t="shared" si="5"/>
        <v>18.399999999999999</v>
      </c>
      <c r="S9" s="95"/>
      <c r="T9" s="92"/>
      <c r="U9" s="83"/>
      <c r="V9" s="83"/>
      <c r="W9" s="83"/>
      <c r="X9" s="83"/>
      <c r="Y9" s="83"/>
      <c r="Z9" s="8"/>
      <c r="AA9" s="8"/>
      <c r="AB9" s="95"/>
      <c r="AC9" s="95"/>
      <c r="AD9" s="95"/>
      <c r="AE9" s="95"/>
      <c r="AF9" s="95"/>
      <c r="AG9" s="95"/>
    </row>
    <row r="10" spans="2:33" ht="21.65" customHeight="1" x14ac:dyDescent="0.25">
      <c r="B10" s="6"/>
      <c r="C10" s="1241"/>
      <c r="D10" s="494" t="s">
        <v>7</v>
      </c>
      <c r="E10" s="1100">
        <v>583.26</v>
      </c>
      <c r="F10" s="504">
        <f t="shared" si="6"/>
        <v>670.75</v>
      </c>
      <c r="G10" s="1101">
        <v>176.67</v>
      </c>
      <c r="H10" s="504">
        <f t="shared" si="0"/>
        <v>203.17</v>
      </c>
      <c r="I10" s="1101">
        <v>95.96</v>
      </c>
      <c r="J10" s="699">
        <f t="shared" si="1"/>
        <v>110.35</v>
      </c>
      <c r="K10" s="1102">
        <v>190.28</v>
      </c>
      <c r="L10" s="504">
        <f t="shared" si="2"/>
        <v>218.82</v>
      </c>
      <c r="M10" s="1101">
        <v>130.91999999999999</v>
      </c>
      <c r="N10" s="504">
        <f t="shared" si="3"/>
        <v>150.56</v>
      </c>
      <c r="O10" s="1101">
        <v>83.11</v>
      </c>
      <c r="P10" s="505">
        <f t="shared" si="4"/>
        <v>95.58</v>
      </c>
      <c r="Q10" s="1104">
        <v>15.57</v>
      </c>
      <c r="R10" s="510">
        <f t="shared" si="5"/>
        <v>17.91</v>
      </c>
      <c r="S10" s="95"/>
      <c r="T10" s="92"/>
      <c r="U10" s="83"/>
      <c r="V10" s="83"/>
      <c r="W10" s="83"/>
      <c r="X10" s="83"/>
      <c r="Y10" s="83"/>
      <c r="Z10" s="8"/>
      <c r="AA10" s="8"/>
      <c r="AB10" s="95"/>
      <c r="AC10" s="95"/>
      <c r="AD10" s="95"/>
      <c r="AE10" s="95"/>
      <c r="AF10" s="95"/>
      <c r="AG10" s="95"/>
    </row>
    <row r="11" spans="2:33" ht="21.65" customHeight="1" x14ac:dyDescent="0.25">
      <c r="B11" s="6"/>
      <c r="C11" s="1242"/>
      <c r="D11" s="511" t="s">
        <v>83</v>
      </c>
      <c r="E11" s="1105">
        <v>549.70000000000005</v>
      </c>
      <c r="F11" s="513">
        <f t="shared" si="6"/>
        <v>632.16</v>
      </c>
      <c r="G11" s="1106">
        <v>166.49</v>
      </c>
      <c r="H11" s="513">
        <f t="shared" si="0"/>
        <v>191.46</v>
      </c>
      <c r="I11" s="1106">
        <v>90.44</v>
      </c>
      <c r="J11" s="700">
        <f t="shared" si="1"/>
        <v>104.01</v>
      </c>
      <c r="K11" s="1107">
        <v>179.37</v>
      </c>
      <c r="L11" s="513">
        <f t="shared" si="2"/>
        <v>206.28</v>
      </c>
      <c r="M11" s="1106">
        <v>123.42</v>
      </c>
      <c r="N11" s="513">
        <f t="shared" si="3"/>
        <v>141.93</v>
      </c>
      <c r="O11" s="1106">
        <v>78.31</v>
      </c>
      <c r="P11" s="514">
        <f t="shared" si="4"/>
        <v>90.06</v>
      </c>
      <c r="Q11" s="1108">
        <v>19.7</v>
      </c>
      <c r="R11" s="519">
        <f t="shared" si="5"/>
        <v>22.66</v>
      </c>
      <c r="S11" s="95"/>
      <c r="T11" s="92"/>
      <c r="U11" s="83"/>
      <c r="V11" s="83"/>
      <c r="W11" s="83"/>
      <c r="X11" s="83"/>
      <c r="Y11" s="83"/>
      <c r="Z11" s="8"/>
      <c r="AA11" s="8"/>
      <c r="AB11" s="95"/>
      <c r="AC11" s="95"/>
      <c r="AD11" s="95"/>
      <c r="AE11" s="95"/>
      <c r="AF11" s="95"/>
      <c r="AG11" s="95"/>
    </row>
    <row r="12" spans="2:33" ht="21.65" customHeight="1" x14ac:dyDescent="0.25">
      <c r="B12" s="6"/>
      <c r="C12" s="1240" t="s">
        <v>29</v>
      </c>
      <c r="D12" s="494" t="s">
        <v>5</v>
      </c>
      <c r="E12" s="1096">
        <v>616.91999999999996</v>
      </c>
      <c r="F12" s="496">
        <f t="shared" si="6"/>
        <v>709.46</v>
      </c>
      <c r="G12" s="1097">
        <v>186.92</v>
      </c>
      <c r="H12" s="496">
        <f t="shared" si="0"/>
        <v>214.96</v>
      </c>
      <c r="I12" s="1109">
        <v>101.49</v>
      </c>
      <c r="J12" s="698">
        <f t="shared" si="1"/>
        <v>116.71</v>
      </c>
      <c r="K12" s="1098">
        <v>201.26</v>
      </c>
      <c r="L12" s="496">
        <f t="shared" si="2"/>
        <v>231.45</v>
      </c>
      <c r="M12" s="1097">
        <v>138.57</v>
      </c>
      <c r="N12" s="496">
        <f t="shared" si="3"/>
        <v>159.36000000000001</v>
      </c>
      <c r="O12" s="1097">
        <v>87.91</v>
      </c>
      <c r="P12" s="497">
        <f t="shared" si="4"/>
        <v>101.1</v>
      </c>
      <c r="Q12" s="1110">
        <v>17.63</v>
      </c>
      <c r="R12" s="521">
        <f t="shared" si="5"/>
        <v>20.27</v>
      </c>
      <c r="S12" s="110"/>
      <c r="T12" s="92"/>
      <c r="U12" s="93"/>
      <c r="V12" s="94"/>
      <c r="W12" s="82"/>
      <c r="X12" s="82"/>
      <c r="Y12" s="82"/>
      <c r="Z12" s="8"/>
      <c r="AA12" s="8"/>
      <c r="AB12" s="95"/>
      <c r="AC12" s="95"/>
      <c r="AD12" s="95"/>
      <c r="AE12" s="95"/>
      <c r="AF12" s="95"/>
      <c r="AG12" s="95"/>
    </row>
    <row r="13" spans="2:33" ht="21.65" customHeight="1" x14ac:dyDescent="0.25">
      <c r="B13" s="6"/>
      <c r="C13" s="1241"/>
      <c r="D13" s="494" t="s">
        <v>6</v>
      </c>
      <c r="E13" s="1100">
        <v>608.35</v>
      </c>
      <c r="F13" s="504">
        <f t="shared" si="6"/>
        <v>699.6</v>
      </c>
      <c r="G13" s="1101">
        <v>184.27</v>
      </c>
      <c r="H13" s="504">
        <f t="shared" si="0"/>
        <v>211.91</v>
      </c>
      <c r="I13" s="1111">
        <v>100.07</v>
      </c>
      <c r="J13" s="699">
        <f t="shared" si="1"/>
        <v>115.08</v>
      </c>
      <c r="K13" s="1102">
        <v>198.48</v>
      </c>
      <c r="L13" s="504">
        <f t="shared" si="2"/>
        <v>228.25</v>
      </c>
      <c r="M13" s="1101">
        <v>136.57</v>
      </c>
      <c r="N13" s="504">
        <f t="shared" si="3"/>
        <v>157.06</v>
      </c>
      <c r="O13" s="1101">
        <v>86.64</v>
      </c>
      <c r="P13" s="505">
        <f t="shared" si="4"/>
        <v>99.64</v>
      </c>
      <c r="Q13" s="1103">
        <v>16.14</v>
      </c>
      <c r="R13" s="510">
        <f t="shared" si="5"/>
        <v>18.559999999999999</v>
      </c>
      <c r="S13" s="96"/>
      <c r="T13" s="92"/>
      <c r="U13" s="83"/>
      <c r="V13" s="83"/>
      <c r="W13" s="83"/>
      <c r="X13" s="83"/>
      <c r="Y13" s="83"/>
      <c r="Z13" s="8"/>
      <c r="AA13" s="8"/>
      <c r="AB13" s="95"/>
      <c r="AC13" s="95"/>
      <c r="AD13" s="95"/>
      <c r="AE13" s="95"/>
      <c r="AF13" s="95"/>
      <c r="AG13" s="95"/>
    </row>
    <row r="14" spans="2:33" ht="21.65" customHeight="1" x14ac:dyDescent="0.25">
      <c r="B14" s="6"/>
      <c r="C14" s="1241"/>
      <c r="D14" s="494" t="s">
        <v>7</v>
      </c>
      <c r="E14" s="1100">
        <v>588.99</v>
      </c>
      <c r="F14" s="504">
        <f t="shared" si="6"/>
        <v>677.34</v>
      </c>
      <c r="G14" s="1101">
        <v>178.4</v>
      </c>
      <c r="H14" s="504">
        <f t="shared" si="0"/>
        <v>205.16</v>
      </c>
      <c r="I14" s="1111">
        <v>96.85</v>
      </c>
      <c r="J14" s="699">
        <f t="shared" si="1"/>
        <v>111.38</v>
      </c>
      <c r="K14" s="1102">
        <v>192.12</v>
      </c>
      <c r="L14" s="504">
        <f t="shared" si="2"/>
        <v>220.94</v>
      </c>
      <c r="M14" s="1101">
        <v>132.22999999999999</v>
      </c>
      <c r="N14" s="504">
        <f t="shared" si="3"/>
        <v>152.06</v>
      </c>
      <c r="O14" s="1101">
        <v>83.9</v>
      </c>
      <c r="P14" s="505">
        <f t="shared" si="4"/>
        <v>96.49</v>
      </c>
      <c r="Q14" s="1103">
        <v>15.69</v>
      </c>
      <c r="R14" s="510">
        <f t="shared" si="5"/>
        <v>18.04</v>
      </c>
      <c r="S14" s="96"/>
      <c r="T14" s="92"/>
      <c r="U14" s="83"/>
      <c r="V14" s="83"/>
      <c r="W14" s="83"/>
      <c r="X14" s="83"/>
      <c r="Y14" s="83"/>
      <c r="Z14" s="8"/>
      <c r="AA14" s="8"/>
      <c r="AB14" s="95"/>
      <c r="AC14" s="95"/>
      <c r="AD14" s="95"/>
      <c r="AE14" s="95"/>
      <c r="AF14" s="95"/>
      <c r="AG14" s="95"/>
    </row>
    <row r="15" spans="2:33" ht="21.65" customHeight="1" x14ac:dyDescent="0.25">
      <c r="B15" s="6"/>
      <c r="C15" s="1242"/>
      <c r="D15" s="511" t="s">
        <v>83</v>
      </c>
      <c r="E15" s="1105">
        <v>555.21</v>
      </c>
      <c r="F15" s="513">
        <f t="shared" si="6"/>
        <v>638.49</v>
      </c>
      <c r="G15" s="1106">
        <v>168.22</v>
      </c>
      <c r="H15" s="513">
        <f t="shared" si="0"/>
        <v>193.45</v>
      </c>
      <c r="I15" s="1112">
        <v>91.29</v>
      </c>
      <c r="J15" s="700">
        <f t="shared" si="1"/>
        <v>104.98</v>
      </c>
      <c r="K15" s="1107">
        <v>181.09</v>
      </c>
      <c r="L15" s="513">
        <f t="shared" si="2"/>
        <v>208.25</v>
      </c>
      <c r="M15" s="1106">
        <v>124.61</v>
      </c>
      <c r="N15" s="513">
        <f t="shared" si="3"/>
        <v>143.30000000000001</v>
      </c>
      <c r="O15" s="1106">
        <v>79.040000000000006</v>
      </c>
      <c r="P15" s="514">
        <f t="shared" si="4"/>
        <v>90.9</v>
      </c>
      <c r="Q15" s="1113">
        <v>19.86</v>
      </c>
      <c r="R15" s="519">
        <f t="shared" si="5"/>
        <v>22.84</v>
      </c>
      <c r="S15" s="96"/>
      <c r="T15" s="92"/>
      <c r="U15" s="83"/>
      <c r="V15" s="83"/>
      <c r="W15" s="83"/>
      <c r="X15" s="83"/>
      <c r="Y15" s="83"/>
      <c r="Z15" s="8"/>
      <c r="AA15" s="8"/>
      <c r="AB15" s="95"/>
      <c r="AC15" s="95"/>
      <c r="AD15" s="95"/>
      <c r="AE15" s="95"/>
      <c r="AF15" s="95"/>
      <c r="AG15" s="95"/>
    </row>
    <row r="16" spans="2:33" ht="21.65" customHeight="1" x14ac:dyDescent="0.25">
      <c r="B16" s="6"/>
      <c r="C16" s="1240" t="s">
        <v>30</v>
      </c>
      <c r="D16" s="494" t="s">
        <v>5</v>
      </c>
      <c r="E16" s="1096">
        <v>623.07000000000005</v>
      </c>
      <c r="F16" s="496">
        <f t="shared" si="6"/>
        <v>716.53</v>
      </c>
      <c r="G16" s="1097">
        <v>188.75</v>
      </c>
      <c r="H16" s="496">
        <f t="shared" si="0"/>
        <v>217.06</v>
      </c>
      <c r="I16" s="1109">
        <v>102.47</v>
      </c>
      <c r="J16" s="698">
        <f t="shared" si="1"/>
        <v>117.84</v>
      </c>
      <c r="K16" s="1098">
        <v>203.25</v>
      </c>
      <c r="L16" s="496">
        <f t="shared" si="2"/>
        <v>233.74</v>
      </c>
      <c r="M16" s="1097">
        <v>139.91</v>
      </c>
      <c r="N16" s="496">
        <f t="shared" si="3"/>
        <v>160.9</v>
      </c>
      <c r="O16" s="1097">
        <v>88.73</v>
      </c>
      <c r="P16" s="497">
        <f t="shared" si="4"/>
        <v>102.04</v>
      </c>
      <c r="Q16" s="1099">
        <v>17.84</v>
      </c>
      <c r="R16" s="521">
        <f t="shared" si="5"/>
        <v>20.52</v>
      </c>
      <c r="S16" s="110"/>
      <c r="T16" s="92"/>
      <c r="U16" s="93"/>
      <c r="V16" s="94"/>
      <c r="W16" s="82"/>
      <c r="X16" s="82"/>
      <c r="Y16" s="82"/>
      <c r="Z16" s="8"/>
      <c r="AA16" s="8"/>
      <c r="AB16" s="95"/>
      <c r="AC16" s="95"/>
      <c r="AD16" s="95"/>
      <c r="AE16" s="95"/>
      <c r="AF16" s="95"/>
      <c r="AG16" s="95"/>
    </row>
    <row r="17" spans="2:33" ht="21.65" customHeight="1" x14ac:dyDescent="0.25">
      <c r="B17" s="6"/>
      <c r="C17" s="1241"/>
      <c r="D17" s="494" t="s">
        <v>6</v>
      </c>
      <c r="E17" s="1100">
        <v>614.46</v>
      </c>
      <c r="F17" s="504">
        <f t="shared" si="6"/>
        <v>706.63</v>
      </c>
      <c r="G17" s="1101">
        <v>186.17</v>
      </c>
      <c r="H17" s="504">
        <f t="shared" si="0"/>
        <v>214.1</v>
      </c>
      <c r="I17" s="1111">
        <v>101.08</v>
      </c>
      <c r="J17" s="699">
        <f t="shared" si="1"/>
        <v>116.24</v>
      </c>
      <c r="K17" s="1102">
        <v>200.44</v>
      </c>
      <c r="L17" s="504">
        <f t="shared" si="2"/>
        <v>230.51</v>
      </c>
      <c r="M17" s="1101">
        <v>137.97</v>
      </c>
      <c r="N17" s="504">
        <f t="shared" si="3"/>
        <v>158.66999999999999</v>
      </c>
      <c r="O17" s="1101">
        <v>87.52</v>
      </c>
      <c r="P17" s="505">
        <f t="shared" si="4"/>
        <v>100.65</v>
      </c>
      <c r="Q17" s="1103">
        <v>16.29</v>
      </c>
      <c r="R17" s="510">
        <f t="shared" si="5"/>
        <v>18.73</v>
      </c>
      <c r="S17" s="9"/>
      <c r="T17" s="92"/>
      <c r="U17" s="83"/>
      <c r="V17" s="83"/>
      <c r="W17" s="83"/>
      <c r="X17" s="83"/>
      <c r="Y17" s="83"/>
      <c r="Z17" s="8"/>
      <c r="AA17" s="8"/>
      <c r="AB17" s="95"/>
      <c r="AC17" s="95"/>
      <c r="AD17" s="95"/>
      <c r="AE17" s="95"/>
      <c r="AF17" s="95"/>
      <c r="AG17" s="95"/>
    </row>
    <row r="18" spans="2:33" ht="21.65" customHeight="1" x14ac:dyDescent="0.25">
      <c r="B18" s="6"/>
      <c r="C18" s="1241"/>
      <c r="D18" s="494" t="s">
        <v>7</v>
      </c>
      <c r="E18" s="1100">
        <v>595.01</v>
      </c>
      <c r="F18" s="504">
        <f t="shared" si="6"/>
        <v>684.26</v>
      </c>
      <c r="G18" s="1101">
        <v>180.25</v>
      </c>
      <c r="H18" s="504">
        <f t="shared" si="0"/>
        <v>207.29</v>
      </c>
      <c r="I18" s="1111">
        <v>97.86</v>
      </c>
      <c r="J18" s="699">
        <f t="shared" si="1"/>
        <v>112.54</v>
      </c>
      <c r="K18" s="1102">
        <v>194.08</v>
      </c>
      <c r="L18" s="504">
        <f t="shared" si="2"/>
        <v>223.19</v>
      </c>
      <c r="M18" s="1101">
        <v>133.61000000000001</v>
      </c>
      <c r="N18" s="504">
        <f t="shared" si="3"/>
        <v>153.65</v>
      </c>
      <c r="O18" s="1101">
        <v>84.77</v>
      </c>
      <c r="P18" s="505">
        <f t="shared" si="4"/>
        <v>97.49</v>
      </c>
      <c r="Q18" s="1103">
        <v>15.78</v>
      </c>
      <c r="R18" s="510">
        <f t="shared" si="5"/>
        <v>18.149999999999999</v>
      </c>
      <c r="S18" s="9"/>
      <c r="T18" s="92"/>
      <c r="U18" s="83"/>
      <c r="V18" s="83"/>
      <c r="W18" s="83"/>
      <c r="X18" s="83"/>
      <c r="Y18" s="83"/>
      <c r="Z18" s="8"/>
      <c r="AA18" s="8"/>
      <c r="AB18" s="95"/>
      <c r="AC18" s="95"/>
      <c r="AD18" s="95"/>
      <c r="AE18" s="95"/>
      <c r="AF18" s="95"/>
      <c r="AG18" s="95"/>
    </row>
    <row r="19" spans="2:33" ht="21.65" customHeight="1" x14ac:dyDescent="0.25">
      <c r="B19" s="6"/>
      <c r="C19" s="1242"/>
      <c r="D19" s="511" t="s">
        <v>83</v>
      </c>
      <c r="E19" s="1105">
        <v>560.79999999999995</v>
      </c>
      <c r="F19" s="513">
        <f t="shared" si="6"/>
        <v>644.91999999999996</v>
      </c>
      <c r="G19" s="1106">
        <v>169.85</v>
      </c>
      <c r="H19" s="513">
        <f t="shared" si="0"/>
        <v>195.33</v>
      </c>
      <c r="I19" s="1112">
        <v>92.3</v>
      </c>
      <c r="J19" s="700">
        <f t="shared" si="1"/>
        <v>106.15</v>
      </c>
      <c r="K19" s="1107">
        <v>182.92</v>
      </c>
      <c r="L19" s="513">
        <f t="shared" si="2"/>
        <v>210.36</v>
      </c>
      <c r="M19" s="1106">
        <v>125.89</v>
      </c>
      <c r="N19" s="513">
        <f t="shared" si="3"/>
        <v>144.77000000000001</v>
      </c>
      <c r="O19" s="1106">
        <v>79.89</v>
      </c>
      <c r="P19" s="514">
        <f t="shared" si="4"/>
        <v>91.87</v>
      </c>
      <c r="Q19" s="1113">
        <v>20.16</v>
      </c>
      <c r="R19" s="519">
        <f t="shared" si="5"/>
        <v>23.18</v>
      </c>
      <c r="S19" s="95"/>
      <c r="T19" s="92"/>
      <c r="U19" s="84"/>
      <c r="V19" s="84"/>
      <c r="W19" s="84"/>
      <c r="X19" s="84"/>
      <c r="Y19" s="84"/>
      <c r="Z19" s="8"/>
      <c r="AA19" s="8"/>
      <c r="AB19" s="95"/>
      <c r="AC19" s="95"/>
      <c r="AD19" s="95"/>
      <c r="AE19" s="95"/>
      <c r="AF19" s="95"/>
      <c r="AG19" s="95"/>
    </row>
    <row r="20" spans="2:33" ht="21.65" customHeight="1" x14ac:dyDescent="0.25">
      <c r="B20" s="6"/>
      <c r="C20" s="1240" t="s">
        <v>31</v>
      </c>
      <c r="D20" s="494" t="s">
        <v>5</v>
      </c>
      <c r="E20" s="1096">
        <v>629.34</v>
      </c>
      <c r="F20" s="496">
        <f t="shared" si="6"/>
        <v>723.74</v>
      </c>
      <c r="G20" s="1097">
        <v>190.72</v>
      </c>
      <c r="H20" s="496">
        <f t="shared" si="0"/>
        <v>219.33</v>
      </c>
      <c r="I20" s="1109">
        <v>103.51</v>
      </c>
      <c r="J20" s="698">
        <f t="shared" si="1"/>
        <v>119.04</v>
      </c>
      <c r="K20" s="1098">
        <v>205.32</v>
      </c>
      <c r="L20" s="496">
        <f t="shared" si="2"/>
        <v>236.12</v>
      </c>
      <c r="M20" s="1097">
        <v>141.29</v>
      </c>
      <c r="N20" s="496">
        <f t="shared" si="3"/>
        <v>162.47999999999999</v>
      </c>
      <c r="O20" s="1097">
        <v>89.66</v>
      </c>
      <c r="P20" s="497">
        <f t="shared" si="4"/>
        <v>103.11</v>
      </c>
      <c r="Q20" s="1110">
        <v>17.95</v>
      </c>
      <c r="R20" s="521">
        <f t="shared" si="5"/>
        <v>20.64</v>
      </c>
      <c r="S20" s="110"/>
      <c r="T20" s="92"/>
      <c r="U20" s="93"/>
      <c r="V20" s="94"/>
      <c r="W20" s="82"/>
      <c r="X20" s="82"/>
      <c r="Y20" s="82"/>
      <c r="Z20" s="8"/>
      <c r="AA20" s="8"/>
      <c r="AB20" s="95"/>
      <c r="AC20" s="95"/>
      <c r="AD20" s="95"/>
      <c r="AE20" s="95"/>
      <c r="AF20" s="95"/>
      <c r="AG20" s="95"/>
    </row>
    <row r="21" spans="2:33" ht="21.65" customHeight="1" x14ac:dyDescent="0.25">
      <c r="B21" s="6"/>
      <c r="C21" s="1241"/>
      <c r="D21" s="494" t="s">
        <v>6</v>
      </c>
      <c r="E21" s="1100">
        <v>620.57000000000005</v>
      </c>
      <c r="F21" s="504">
        <f t="shared" si="6"/>
        <v>713.66</v>
      </c>
      <c r="G21" s="1101">
        <v>187.97</v>
      </c>
      <c r="H21" s="504">
        <f t="shared" si="0"/>
        <v>216.17</v>
      </c>
      <c r="I21" s="1111">
        <v>102.04</v>
      </c>
      <c r="J21" s="699">
        <f t="shared" si="1"/>
        <v>117.35</v>
      </c>
      <c r="K21" s="1102">
        <v>202.4</v>
      </c>
      <c r="L21" s="504">
        <f t="shared" si="2"/>
        <v>232.76</v>
      </c>
      <c r="M21" s="1101">
        <v>139.28</v>
      </c>
      <c r="N21" s="504">
        <f t="shared" si="3"/>
        <v>160.16999999999999</v>
      </c>
      <c r="O21" s="1101">
        <v>88.38</v>
      </c>
      <c r="P21" s="505">
        <f t="shared" si="4"/>
        <v>101.64</v>
      </c>
      <c r="Q21" s="1103">
        <v>16.48</v>
      </c>
      <c r="R21" s="510">
        <f t="shared" si="5"/>
        <v>18.95</v>
      </c>
      <c r="S21" s="9"/>
      <c r="T21" s="92"/>
      <c r="U21" s="83"/>
      <c r="V21" s="83"/>
      <c r="W21" s="83"/>
      <c r="X21" s="83"/>
      <c r="Y21" s="83"/>
      <c r="Z21" s="8"/>
      <c r="AA21" s="8"/>
      <c r="AB21" s="95"/>
      <c r="AC21" s="95"/>
      <c r="AD21" s="95"/>
      <c r="AE21" s="95"/>
      <c r="AF21" s="95"/>
      <c r="AG21" s="95"/>
    </row>
    <row r="22" spans="2:33" ht="21.65" customHeight="1" x14ac:dyDescent="0.25">
      <c r="B22" s="6"/>
      <c r="C22" s="1241"/>
      <c r="D22" s="494" t="s">
        <v>7</v>
      </c>
      <c r="E22" s="1100">
        <v>600.97</v>
      </c>
      <c r="F22" s="504">
        <f t="shared" si="6"/>
        <v>691.12</v>
      </c>
      <c r="G22" s="1101">
        <v>182.03</v>
      </c>
      <c r="H22" s="504">
        <f t="shared" si="0"/>
        <v>209.33</v>
      </c>
      <c r="I22" s="1111">
        <v>98.84</v>
      </c>
      <c r="J22" s="699">
        <f t="shared" si="1"/>
        <v>113.67</v>
      </c>
      <c r="K22" s="1102">
        <v>196.02</v>
      </c>
      <c r="L22" s="504">
        <f t="shared" si="2"/>
        <v>225.42</v>
      </c>
      <c r="M22" s="1101">
        <v>134.91999999999999</v>
      </c>
      <c r="N22" s="504">
        <f t="shared" si="3"/>
        <v>155.16</v>
      </c>
      <c r="O22" s="1101">
        <v>85.59</v>
      </c>
      <c r="P22" s="505">
        <f t="shared" si="4"/>
        <v>98.43</v>
      </c>
      <c r="Q22" s="1103">
        <v>15.93</v>
      </c>
      <c r="R22" s="510">
        <f t="shared" si="5"/>
        <v>18.32</v>
      </c>
      <c r="S22" s="9"/>
      <c r="T22" s="92"/>
      <c r="U22" s="83"/>
      <c r="V22" s="83"/>
      <c r="W22" s="83"/>
      <c r="X22" s="83"/>
      <c r="Y22" s="83"/>
      <c r="Z22" s="8"/>
      <c r="AA22" s="8"/>
      <c r="AB22" s="95"/>
      <c r="AC22" s="95"/>
      <c r="AD22" s="95"/>
      <c r="AE22" s="95"/>
      <c r="AF22" s="95"/>
      <c r="AG22" s="95"/>
    </row>
    <row r="23" spans="2:33" ht="21.65" customHeight="1" thickBot="1" x14ac:dyDescent="0.3">
      <c r="B23" s="6"/>
      <c r="C23" s="1264"/>
      <c r="D23" s="522" t="s">
        <v>83</v>
      </c>
      <c r="E23" s="1114">
        <v>566.26</v>
      </c>
      <c r="F23" s="524">
        <f t="shared" si="6"/>
        <v>651.20000000000005</v>
      </c>
      <c r="G23" s="1115">
        <v>171.61</v>
      </c>
      <c r="H23" s="524">
        <f t="shared" si="0"/>
        <v>197.35</v>
      </c>
      <c r="I23" s="1116">
        <v>93.24</v>
      </c>
      <c r="J23" s="701">
        <f t="shared" si="1"/>
        <v>107.23</v>
      </c>
      <c r="K23" s="1117">
        <v>184.83</v>
      </c>
      <c r="L23" s="524">
        <f t="shared" si="2"/>
        <v>212.55</v>
      </c>
      <c r="M23" s="1115">
        <v>127.26</v>
      </c>
      <c r="N23" s="524">
        <f t="shared" si="3"/>
        <v>146.35</v>
      </c>
      <c r="O23" s="1115">
        <v>80.77</v>
      </c>
      <c r="P23" s="525">
        <f t="shared" si="4"/>
        <v>92.89</v>
      </c>
      <c r="Q23" s="1118">
        <v>20.3</v>
      </c>
      <c r="R23" s="530">
        <f t="shared" si="5"/>
        <v>23.35</v>
      </c>
      <c r="S23" s="95"/>
      <c r="T23" s="92"/>
      <c r="U23" s="84"/>
      <c r="V23" s="84"/>
      <c r="W23" s="84"/>
      <c r="X23" s="84"/>
      <c r="Y23" s="84"/>
      <c r="Z23" s="8"/>
      <c r="AA23" s="8"/>
      <c r="AB23" s="95"/>
      <c r="AC23" s="95"/>
      <c r="AD23" s="95"/>
      <c r="AE23" s="95"/>
      <c r="AF23" s="95"/>
      <c r="AG23" s="95"/>
    </row>
    <row r="24" spans="2:33" ht="42.65" customHeight="1" thickBot="1" x14ac:dyDescent="0.3">
      <c r="B24" s="10"/>
      <c r="C24" s="531"/>
      <c r="D24" s="1119" t="s">
        <v>84</v>
      </c>
      <c r="E24" s="533"/>
      <c r="F24" s="538"/>
      <c r="G24" s="533"/>
      <c r="H24" s="538"/>
      <c r="I24" s="533"/>
      <c r="J24" s="538"/>
      <c r="K24" s="533"/>
      <c r="L24" s="538"/>
      <c r="M24" s="533"/>
      <c r="N24" s="538"/>
      <c r="O24" s="533"/>
      <c r="P24" s="538"/>
      <c r="Q24" s="535"/>
      <c r="R24" s="702"/>
      <c r="S24" s="95"/>
      <c r="T24" s="92"/>
      <c r="U24" s="84"/>
      <c r="V24" s="84"/>
      <c r="W24" s="84"/>
      <c r="X24" s="84"/>
      <c r="Y24" s="84"/>
      <c r="Z24" s="8"/>
      <c r="AA24" s="8"/>
      <c r="AB24" s="95"/>
      <c r="AC24" s="95"/>
      <c r="AD24" s="95"/>
      <c r="AE24" s="95"/>
      <c r="AF24" s="95"/>
      <c r="AG24" s="95"/>
    </row>
    <row r="25" spans="2:33" ht="29.9" customHeight="1" thickBot="1" x14ac:dyDescent="0.5">
      <c r="B25" s="10"/>
      <c r="C25" s="1265" t="s">
        <v>27</v>
      </c>
      <c r="D25" s="1266"/>
      <c r="E25" s="1266"/>
      <c r="F25" s="1266"/>
      <c r="G25" s="1266"/>
      <c r="H25" s="1266"/>
      <c r="I25" s="1266"/>
      <c r="J25" s="1267"/>
      <c r="K25" s="584"/>
      <c r="L25" s="584"/>
      <c r="M25" s="584"/>
      <c r="N25" s="539"/>
      <c r="O25" s="539"/>
      <c r="P25" s="539"/>
      <c r="Q25" s="539"/>
      <c r="R25" s="536"/>
      <c r="S25" s="110"/>
    </row>
    <row r="26" spans="2:33" ht="10.15" customHeight="1" thickBot="1" x14ac:dyDescent="0.5">
      <c r="B26" s="10"/>
      <c r="C26" s="1268" t="s">
        <v>1</v>
      </c>
      <c r="D26" s="1269"/>
      <c r="E26" s="1270" t="s">
        <v>143</v>
      </c>
      <c r="F26" s="1271"/>
      <c r="G26" s="1270" t="s">
        <v>304</v>
      </c>
      <c r="H26" s="1271"/>
      <c r="I26" s="1270" t="s">
        <v>388</v>
      </c>
      <c r="J26" s="1237"/>
      <c r="K26" s="584"/>
      <c r="L26" s="584"/>
      <c r="M26" s="584"/>
      <c r="N26" s="539"/>
      <c r="O26" s="539"/>
      <c r="P26" s="539"/>
      <c r="Q26" s="539"/>
      <c r="R26" s="539"/>
      <c r="S26" s="110"/>
    </row>
    <row r="27" spans="2:33" ht="54.65" customHeight="1" x14ac:dyDescent="0.5">
      <c r="B27" s="10"/>
      <c r="C27" s="1254"/>
      <c r="D27" s="1257"/>
      <c r="E27" s="1272"/>
      <c r="F27" s="1273"/>
      <c r="G27" s="1272"/>
      <c r="H27" s="1273"/>
      <c r="I27" s="1272"/>
      <c r="J27" s="1239"/>
      <c r="K27" s="584"/>
      <c r="L27" s="1280" t="s">
        <v>1</v>
      </c>
      <c r="M27" s="1281"/>
      <c r="N27" s="1270" t="s">
        <v>153</v>
      </c>
      <c r="O27" s="1237"/>
      <c r="P27" s="539"/>
      <c r="Q27" s="539"/>
      <c r="R27" s="539"/>
      <c r="S27" s="110"/>
    </row>
    <row r="28" spans="2:33" ht="34.9" customHeight="1" x14ac:dyDescent="0.5">
      <c r="B28" s="10"/>
      <c r="C28" s="1274"/>
      <c r="D28" s="1275"/>
      <c r="E28" s="543"/>
      <c r="F28" s="544" t="s">
        <v>25</v>
      </c>
      <c r="G28" s="543"/>
      <c r="H28" s="545" t="s">
        <v>25</v>
      </c>
      <c r="I28" s="543"/>
      <c r="J28" s="492" t="s">
        <v>25</v>
      </c>
      <c r="K28" s="584"/>
      <c r="L28" s="1274"/>
      <c r="M28" s="1275"/>
      <c r="N28" s="1184"/>
      <c r="O28" s="492" t="s">
        <v>25</v>
      </c>
      <c r="P28" s="539"/>
      <c r="Q28" s="539"/>
      <c r="R28" s="539"/>
      <c r="S28" s="110"/>
    </row>
    <row r="29" spans="2:33" ht="22.15" customHeight="1" x14ac:dyDescent="0.45">
      <c r="B29" s="10"/>
      <c r="C29" s="1276" t="s">
        <v>5</v>
      </c>
      <c r="D29" s="1277"/>
      <c r="E29" s="549">
        <v>34.79</v>
      </c>
      <c r="F29" s="550">
        <f>ROUND(E29 * (1 + VAT), 2)</f>
        <v>40.01</v>
      </c>
      <c r="G29" s="549">
        <v>65.959999999999994</v>
      </c>
      <c r="H29" s="551">
        <f>ROUND(G29 * (1 + VAT), 2)</f>
        <v>75.849999999999994</v>
      </c>
      <c r="I29" s="552">
        <v>0</v>
      </c>
      <c r="J29" s="553">
        <f>ROUND(I29 * (1 + VAT), 2)</f>
        <v>0</v>
      </c>
      <c r="K29" s="584"/>
      <c r="L29" s="1278" t="s">
        <v>5</v>
      </c>
      <c r="M29" s="1279"/>
      <c r="N29" s="555">
        <v>0.8</v>
      </c>
      <c r="O29" s="704">
        <f>ROUND(N29 * (1 + VAT), 2)</f>
        <v>0.92</v>
      </c>
      <c r="P29" s="539"/>
      <c r="Q29" s="539"/>
      <c r="R29" s="539"/>
      <c r="S29" s="110"/>
    </row>
    <row r="30" spans="2:33" ht="22.15" customHeight="1" x14ac:dyDescent="0.45">
      <c r="B30" s="10"/>
      <c r="C30" s="1260" t="s">
        <v>6</v>
      </c>
      <c r="D30" s="1261"/>
      <c r="E30" s="557">
        <v>31.91</v>
      </c>
      <c r="F30" s="558">
        <f>ROUND(E30 * (1 + VAT), 2)</f>
        <v>36.700000000000003</v>
      </c>
      <c r="G30" s="557">
        <v>60.52</v>
      </c>
      <c r="H30" s="558">
        <f>ROUND(G30 * (1 + VAT), 2)</f>
        <v>69.599999999999994</v>
      </c>
      <c r="I30" s="1120">
        <v>0</v>
      </c>
      <c r="J30" s="561">
        <f>ROUND(I30 * (1 + VAT), 2)</f>
        <v>0</v>
      </c>
      <c r="K30" s="584"/>
      <c r="L30" s="1262" t="s">
        <v>6</v>
      </c>
      <c r="M30" s="1263"/>
      <c r="N30" s="563">
        <v>0.79</v>
      </c>
      <c r="O30" s="706">
        <f>ROUND(N30 * (1 + VAT), 2)</f>
        <v>0.91</v>
      </c>
      <c r="P30" s="539"/>
      <c r="Q30" s="539"/>
      <c r="R30" s="539"/>
      <c r="S30" s="110"/>
    </row>
    <row r="31" spans="2:33" ht="22.15" customHeight="1" x14ac:dyDescent="0.45">
      <c r="B31" s="10"/>
      <c r="C31" s="1260" t="s">
        <v>7</v>
      </c>
      <c r="D31" s="1261"/>
      <c r="E31" s="557">
        <v>11.4</v>
      </c>
      <c r="F31" s="558">
        <f>ROUND(E31 * (1 + VAT), 2)</f>
        <v>13.11</v>
      </c>
      <c r="G31" s="557">
        <v>21.09</v>
      </c>
      <c r="H31" s="558">
        <f>ROUND(G31 * (1 + VAT), 2)</f>
        <v>24.25</v>
      </c>
      <c r="I31" s="565">
        <v>28.11</v>
      </c>
      <c r="J31" s="566">
        <f>ROUND(I31 * (1 + VAT), 2)</f>
        <v>32.33</v>
      </c>
      <c r="K31" s="584"/>
      <c r="L31" s="1262" t="s">
        <v>7</v>
      </c>
      <c r="M31" s="1263"/>
      <c r="N31" s="563">
        <v>0.77</v>
      </c>
      <c r="O31" s="706">
        <f>ROUND(N31 * (1 + VAT), 2)</f>
        <v>0.89</v>
      </c>
      <c r="P31" s="539"/>
      <c r="Q31" s="539"/>
      <c r="R31" s="539"/>
      <c r="S31" s="110"/>
    </row>
    <row r="32" spans="2:33" ht="22.15" customHeight="1" thickBot="1" x14ac:dyDescent="0.5">
      <c r="B32" s="10"/>
      <c r="C32" s="1282" t="s">
        <v>83</v>
      </c>
      <c r="D32" s="1283"/>
      <c r="E32" s="567">
        <v>0</v>
      </c>
      <c r="F32" s="568">
        <f>ROUND(E32 * (1 + VAT), 2)</f>
        <v>0</v>
      </c>
      <c r="G32" s="708">
        <v>0</v>
      </c>
      <c r="H32" s="709">
        <f>ROUND(G32 * (1 + VAT), 2)</f>
        <v>0</v>
      </c>
      <c r="I32" s="654">
        <v>28.11</v>
      </c>
      <c r="J32" s="570">
        <f>ROUND(I32 * (1 + VAT), 2)</f>
        <v>32.33</v>
      </c>
      <c r="K32" s="584"/>
      <c r="L32" s="1282" t="s">
        <v>83</v>
      </c>
      <c r="M32" s="1283"/>
      <c r="N32" s="572">
        <v>0.71</v>
      </c>
      <c r="O32" s="710">
        <f>ROUND(N32 * (1 + VAT), 2)</f>
        <v>0.82</v>
      </c>
      <c r="P32" s="576"/>
      <c r="Q32" s="539"/>
      <c r="R32" s="539"/>
      <c r="S32" s="110"/>
    </row>
    <row r="33" spans="2:31" ht="21" customHeight="1" x14ac:dyDescent="0.45">
      <c r="B33" s="10"/>
      <c r="C33" s="532" t="s">
        <v>84</v>
      </c>
      <c r="D33" s="1185"/>
      <c r="E33" s="584"/>
      <c r="F33" s="584"/>
      <c r="G33" s="584"/>
      <c r="H33" s="584"/>
      <c r="I33" s="575"/>
      <c r="J33" s="536"/>
      <c r="K33" s="584"/>
      <c r="L33" s="532" t="s">
        <v>84</v>
      </c>
      <c r="M33" s="711"/>
      <c r="N33" s="577"/>
      <c r="O33" s="536"/>
      <c r="P33" s="539"/>
      <c r="Q33" s="575"/>
      <c r="R33" s="536"/>
      <c r="S33" s="110"/>
    </row>
    <row r="34" spans="2:31" s="110" customFormat="1" ht="21" customHeight="1" thickBot="1" x14ac:dyDescent="0.5">
      <c r="B34" s="10"/>
      <c r="C34" s="532"/>
      <c r="D34" s="1185"/>
      <c r="E34" s="584"/>
      <c r="F34" s="584"/>
      <c r="G34" s="584"/>
      <c r="H34" s="584"/>
      <c r="I34" s="575"/>
      <c r="J34" s="536"/>
      <c r="K34" s="584"/>
      <c r="L34" s="532"/>
      <c r="M34" s="711"/>
      <c r="N34" s="577"/>
      <c r="O34" s="536"/>
      <c r="P34" s="539"/>
      <c r="Q34" s="575"/>
      <c r="R34" s="536"/>
    </row>
    <row r="35" spans="2:31" ht="31.15" customHeight="1" x14ac:dyDescent="0.5">
      <c r="B35" s="10"/>
      <c r="C35" s="1280" t="s">
        <v>51</v>
      </c>
      <c r="D35" s="1281"/>
      <c r="E35" s="1270" t="s">
        <v>389</v>
      </c>
      <c r="F35" s="1271"/>
      <c r="G35" s="1270" t="s">
        <v>390</v>
      </c>
      <c r="H35" s="1271"/>
      <c r="I35" s="584"/>
      <c r="J35" s="584"/>
      <c r="K35" s="584"/>
      <c r="L35" s="1236" t="s">
        <v>400</v>
      </c>
      <c r="M35" s="1284"/>
      <c r="N35" s="1284"/>
      <c r="O35" s="1237"/>
      <c r="P35" s="539"/>
      <c r="Q35" s="539"/>
      <c r="R35" s="539"/>
      <c r="S35" s="110"/>
    </row>
    <row r="36" spans="2:31" ht="15.65" customHeight="1" x14ac:dyDescent="0.45">
      <c r="B36" s="10"/>
      <c r="C36" s="638"/>
      <c r="D36" s="712"/>
      <c r="E36" s="1272"/>
      <c r="F36" s="1273"/>
      <c r="G36" s="1272"/>
      <c r="H36" s="1273"/>
      <c r="I36" s="584"/>
      <c r="J36" s="584"/>
      <c r="K36" s="584"/>
      <c r="L36" s="1144"/>
      <c r="M36" s="1145"/>
      <c r="N36" s="1145"/>
      <c r="O36" s="1146"/>
      <c r="P36" s="539"/>
      <c r="Q36" s="539"/>
      <c r="R36" s="539"/>
      <c r="S36" s="110"/>
    </row>
    <row r="37" spans="2:31" ht="22.15" customHeight="1" x14ac:dyDescent="0.45">
      <c r="B37" s="10"/>
      <c r="C37" s="1288"/>
      <c r="D37" s="1289"/>
      <c r="E37" s="582"/>
      <c r="F37" s="581" t="s">
        <v>25</v>
      </c>
      <c r="G37" s="582"/>
      <c r="H37" s="583" t="s">
        <v>25</v>
      </c>
      <c r="I37" s="584"/>
      <c r="J37" s="584"/>
      <c r="K37" s="584"/>
      <c r="L37" s="1290" t="s">
        <v>41</v>
      </c>
      <c r="M37" s="1291"/>
      <c r="N37" s="1292" t="s">
        <v>42</v>
      </c>
      <c r="O37" s="1293"/>
      <c r="P37" s="539"/>
      <c r="Q37" s="539"/>
      <c r="R37" s="539"/>
      <c r="S37" s="110"/>
    </row>
    <row r="38" spans="2:31" ht="22.15" customHeight="1" x14ac:dyDescent="0.5">
      <c r="B38" s="10"/>
      <c r="C38" s="1294" t="s">
        <v>35</v>
      </c>
      <c r="D38" s="1295"/>
      <c r="E38" s="1123">
        <v>28.42</v>
      </c>
      <c r="F38" s="1124">
        <f>ROUND(E38 * (1 + VAT), 2)</f>
        <v>32.68</v>
      </c>
      <c r="G38" s="1125">
        <v>6.25</v>
      </c>
      <c r="H38" s="1126">
        <f>ROUND(G38 * (1 + VAT), 2)</f>
        <v>7.19</v>
      </c>
      <c r="I38" s="584"/>
      <c r="J38" s="584"/>
      <c r="K38" s="584"/>
      <c r="L38" s="715"/>
      <c r="M38" s="581" t="s">
        <v>25</v>
      </c>
      <c r="N38" s="716"/>
      <c r="O38" s="583" t="s">
        <v>25</v>
      </c>
      <c r="P38" s="539"/>
      <c r="Q38" s="539"/>
      <c r="R38" s="539"/>
      <c r="S38" s="110"/>
    </row>
    <row r="39" spans="2:31" ht="22.15" customHeight="1" thickBot="1" x14ac:dyDescent="0.55000000000000004">
      <c r="B39" s="10"/>
      <c r="C39" s="1296" t="s">
        <v>36</v>
      </c>
      <c r="D39" s="1297"/>
      <c r="E39" s="1127">
        <v>129.81</v>
      </c>
      <c r="F39" s="1128">
        <f>ROUND(E39 * (1 + VAT), 2)</f>
        <v>149.28</v>
      </c>
      <c r="G39" s="1129">
        <v>36.42</v>
      </c>
      <c r="H39" s="1130">
        <f>ROUND(G39 * (1 + VAT), 2)</f>
        <v>41.88</v>
      </c>
      <c r="I39" s="584"/>
      <c r="J39" s="584"/>
      <c r="K39" s="584"/>
      <c r="L39" s="602">
        <v>28.13</v>
      </c>
      <c r="M39" s="717">
        <f>ROUND(L39 * (1 + VAT), 2)</f>
        <v>32.35</v>
      </c>
      <c r="N39" s="1131">
        <v>0</v>
      </c>
      <c r="O39" s="1132">
        <f>ROUND(N39 * (1 + VAT), 2)</f>
        <v>0</v>
      </c>
      <c r="P39" s="539"/>
      <c r="Q39" s="539"/>
      <c r="R39" s="539"/>
      <c r="S39" s="110"/>
    </row>
    <row r="40" spans="2:31" ht="22.15" customHeight="1" x14ac:dyDescent="0.5">
      <c r="B40" s="10"/>
      <c r="C40" s="1296" t="s">
        <v>37</v>
      </c>
      <c r="D40" s="1297"/>
      <c r="E40" s="1127">
        <v>399.38</v>
      </c>
      <c r="F40" s="1128">
        <f>ROUND(E40 * (1 + VAT), 2)</f>
        <v>459.29</v>
      </c>
      <c r="G40" s="1129">
        <v>72.290000000000006</v>
      </c>
      <c r="H40" s="1130">
        <f>ROUND(G40 * (1 + VAT), 2)</f>
        <v>83.13</v>
      </c>
      <c r="I40" s="539"/>
      <c r="J40" s="539"/>
      <c r="K40" s="539"/>
      <c r="L40" s="539"/>
      <c r="M40" s="539"/>
      <c r="N40" s="1133"/>
      <c r="O40" s="1133"/>
      <c r="P40" s="539"/>
      <c r="Q40" s="539"/>
      <c r="R40" s="539"/>
      <c r="S40" s="110"/>
    </row>
    <row r="41" spans="2:31" ht="22.15" customHeight="1" x14ac:dyDescent="0.5">
      <c r="B41" s="10"/>
      <c r="C41" s="1296" t="s">
        <v>33</v>
      </c>
      <c r="D41" s="1297"/>
      <c r="E41" s="1127">
        <v>399.38</v>
      </c>
      <c r="F41" s="1128">
        <f>ROUND(E41 * (1 + VAT), 2)</f>
        <v>459.29</v>
      </c>
      <c r="G41" s="1129">
        <v>180</v>
      </c>
      <c r="H41" s="1130">
        <f>ROUND(G41 * (1 + VAT), 2)</f>
        <v>207</v>
      </c>
      <c r="I41" s="539"/>
      <c r="J41" s="539"/>
      <c r="K41" s="539"/>
      <c r="L41" s="539"/>
      <c r="M41" s="539"/>
      <c r="N41" s="539"/>
      <c r="O41" s="539"/>
      <c r="P41" s="539"/>
      <c r="Q41" s="539"/>
      <c r="R41" s="539"/>
      <c r="S41" s="110"/>
    </row>
    <row r="42" spans="2:31" ht="22.15" customHeight="1" thickBot="1" x14ac:dyDescent="0.5">
      <c r="B42" s="10"/>
      <c r="C42" s="1298" t="s">
        <v>32</v>
      </c>
      <c r="D42" s="1299"/>
      <c r="E42" s="593">
        <v>7826.42</v>
      </c>
      <c r="F42" s="592">
        <f>ROUND(E42 * (1 + VAT), 2)</f>
        <v>9000.3799999999992</v>
      </c>
      <c r="G42" s="593">
        <v>249.94</v>
      </c>
      <c r="H42" s="594">
        <f>ROUND(G42 * (1 + VAT), 2)</f>
        <v>287.43</v>
      </c>
      <c r="I42" s="539"/>
      <c r="J42" s="539"/>
      <c r="K42" s="584"/>
      <c r="L42" s="539"/>
      <c r="M42" s="539"/>
      <c r="N42" s="539"/>
      <c r="O42" s="539"/>
      <c r="P42" s="539"/>
      <c r="Q42" s="539"/>
      <c r="R42" s="539"/>
      <c r="S42" s="110"/>
    </row>
    <row r="43" spans="2:31" ht="7.9" customHeight="1" x14ac:dyDescent="0.45">
      <c r="B43" s="10"/>
      <c r="C43" s="595"/>
      <c r="D43" s="595"/>
      <c r="E43" s="596"/>
      <c r="F43" s="597"/>
      <c r="G43" s="596"/>
      <c r="H43" s="597"/>
      <c r="I43" s="539"/>
      <c r="J43" s="539"/>
      <c r="K43" s="584"/>
      <c r="L43" s="539"/>
      <c r="M43" s="539"/>
      <c r="N43" s="539"/>
      <c r="O43" s="539"/>
      <c r="P43" s="539"/>
      <c r="Q43" s="539"/>
      <c r="R43" s="539"/>
      <c r="S43" s="110"/>
    </row>
    <row r="44" spans="2:31" ht="12" customHeight="1" thickBot="1" x14ac:dyDescent="0.5">
      <c r="B44" s="10"/>
      <c r="C44" s="539"/>
      <c r="D44" s="539"/>
      <c r="E44" s="539"/>
      <c r="F44" s="539"/>
      <c r="G44" s="539"/>
      <c r="H44" s="539"/>
      <c r="I44" s="539"/>
      <c r="J44" s="539"/>
      <c r="K44" s="584"/>
      <c r="L44" s="584"/>
      <c r="M44" s="584"/>
      <c r="N44" s="539"/>
      <c r="O44" s="539"/>
      <c r="P44" s="539"/>
      <c r="Q44" s="539"/>
      <c r="R44" s="539"/>
      <c r="S44" s="110"/>
      <c r="W44" s="84"/>
      <c r="X44" s="8"/>
      <c r="Y44" s="8"/>
      <c r="Z44" s="95"/>
      <c r="AA44" s="95"/>
      <c r="AB44" s="95"/>
      <c r="AC44" s="95"/>
      <c r="AD44" s="95"/>
      <c r="AE44" s="95"/>
    </row>
    <row r="45" spans="2:31" ht="79.150000000000006" customHeight="1" x14ac:dyDescent="0.45">
      <c r="B45" s="10"/>
      <c r="C45" s="1306" t="s">
        <v>308</v>
      </c>
      <c r="D45" s="1307"/>
      <c r="E45" s="1300" t="s">
        <v>391</v>
      </c>
      <c r="F45" s="1301"/>
      <c r="G45" s="539"/>
      <c r="H45" s="539"/>
      <c r="I45" s="584"/>
      <c r="J45" s="539"/>
      <c r="K45" s="584"/>
      <c r="L45" s="584"/>
      <c r="M45" s="584"/>
      <c r="N45" s="539"/>
      <c r="O45" s="539"/>
      <c r="P45" s="539"/>
      <c r="Q45" s="539"/>
      <c r="R45" s="539"/>
      <c r="S45" s="110"/>
      <c r="W45" s="84"/>
      <c r="X45" s="8"/>
      <c r="Y45" s="8"/>
      <c r="Z45" s="95"/>
      <c r="AA45" s="95"/>
      <c r="AB45" s="95"/>
      <c r="AC45" s="95"/>
      <c r="AD45" s="95"/>
      <c r="AE45" s="95"/>
    </row>
    <row r="46" spans="2:31" ht="14.5" customHeight="1" x14ac:dyDescent="0.45">
      <c r="C46" s="1308"/>
      <c r="D46" s="1309"/>
      <c r="E46" s="1302"/>
      <c r="F46" s="1303"/>
      <c r="G46" s="539"/>
      <c r="H46" s="539"/>
      <c r="I46" s="584"/>
      <c r="J46" s="539"/>
      <c r="K46" s="584"/>
      <c r="L46" s="584"/>
      <c r="M46" s="584"/>
      <c r="N46" s="539"/>
      <c r="O46" s="539"/>
      <c r="P46" s="539"/>
      <c r="Q46" s="539"/>
      <c r="R46" s="539"/>
      <c r="S46" s="110"/>
    </row>
    <row r="47" spans="2:31" ht="7.15" customHeight="1" x14ac:dyDescent="0.45">
      <c r="C47" s="1308"/>
      <c r="D47" s="1309"/>
      <c r="E47" s="1304"/>
      <c r="F47" s="1305"/>
      <c r="G47" s="539"/>
      <c r="H47" s="539"/>
      <c r="I47" s="584"/>
      <c r="J47" s="584"/>
      <c r="K47" s="584"/>
      <c r="L47" s="584"/>
      <c r="M47" s="584"/>
      <c r="N47" s="539"/>
      <c r="O47" s="539"/>
      <c r="P47" s="539"/>
      <c r="Q47" s="539"/>
      <c r="R47" s="539"/>
      <c r="S47" s="110"/>
    </row>
    <row r="48" spans="2:31" ht="18" customHeight="1" x14ac:dyDescent="0.45">
      <c r="C48" s="598"/>
      <c r="D48" s="599" t="s">
        <v>25</v>
      </c>
      <c r="E48" s="600"/>
      <c r="F48" s="601" t="s">
        <v>25</v>
      </c>
      <c r="G48" s="539"/>
      <c r="H48" s="539"/>
      <c r="I48" s="584"/>
      <c r="J48" s="722"/>
      <c r="K48" s="584"/>
      <c r="L48" s="584"/>
      <c r="M48" s="584"/>
      <c r="N48" s="539"/>
      <c r="O48" s="539"/>
      <c r="P48" s="539"/>
      <c r="Q48" s="539"/>
      <c r="R48" s="539"/>
      <c r="S48" s="110"/>
    </row>
    <row r="49" spans="2:18" ht="18" customHeight="1" thickBot="1" x14ac:dyDescent="0.5">
      <c r="C49" s="602">
        <v>15.56</v>
      </c>
      <c r="D49" s="720">
        <f>ROUND(C49 * (1 + VAT), 2)</f>
        <v>17.89</v>
      </c>
      <c r="E49" s="604">
        <v>9.23</v>
      </c>
      <c r="F49" s="721">
        <f>ROUND(E49 * (1 + VAT), 2)</f>
        <v>10.61</v>
      </c>
      <c r="G49" s="539"/>
      <c r="H49" s="539"/>
      <c r="I49" s="584"/>
      <c r="J49" s="584"/>
      <c r="K49" s="584"/>
      <c r="L49" s="584"/>
      <c r="M49" s="584"/>
      <c r="N49" s="539"/>
      <c r="O49" s="539"/>
      <c r="P49" s="539"/>
      <c r="Q49" s="539"/>
      <c r="R49" s="539"/>
    </row>
    <row r="50" spans="2:18" ht="22.5" x14ac:dyDescent="0.45">
      <c r="C50" s="1134"/>
      <c r="D50" s="539"/>
      <c r="E50" s="1134"/>
      <c r="F50" s="539"/>
      <c r="G50" s="1134"/>
      <c r="H50" s="539"/>
      <c r="I50" s="539"/>
      <c r="J50" s="539"/>
      <c r="K50" s="584"/>
      <c r="L50" s="584"/>
      <c r="M50" s="584"/>
      <c r="N50" s="539"/>
      <c r="O50" s="539"/>
      <c r="P50" s="539"/>
      <c r="Q50" s="539"/>
      <c r="R50" s="539"/>
    </row>
    <row r="51" spans="2:18" ht="23" thickBot="1" x14ac:dyDescent="0.5">
      <c r="B51" s="8"/>
      <c r="C51" s="1134"/>
      <c r="D51" s="539"/>
      <c r="E51" s="1134"/>
      <c r="F51" s="539"/>
      <c r="G51" s="1134"/>
      <c r="H51" s="539"/>
      <c r="I51" s="539"/>
      <c r="J51" s="539"/>
      <c r="K51" s="584"/>
      <c r="L51" s="584"/>
      <c r="M51" s="584"/>
      <c r="N51" s="539"/>
      <c r="O51" s="539"/>
      <c r="P51" s="539"/>
      <c r="Q51" s="539"/>
      <c r="R51" s="539"/>
    </row>
    <row r="52" spans="2:18" ht="23.5" thickBot="1" x14ac:dyDescent="0.5">
      <c r="B52" s="8"/>
      <c r="C52" s="1285" t="s">
        <v>424</v>
      </c>
      <c r="D52" s="1286"/>
      <c r="E52" s="1286"/>
      <c r="F52" s="1286"/>
      <c r="G52" s="1286"/>
      <c r="H52" s="1286"/>
      <c r="I52" s="1286"/>
      <c r="J52" s="1286"/>
      <c r="K52" s="1286"/>
      <c r="L52" s="1286"/>
      <c r="M52" s="1286"/>
      <c r="N52" s="1287"/>
      <c r="O52" s="539"/>
      <c r="P52" s="539"/>
      <c r="Q52" s="539"/>
      <c r="R52" s="539"/>
    </row>
    <row r="53" spans="2:18" s="346" customFormat="1" ht="26.5" customHeight="1" x14ac:dyDescent="0.25">
      <c r="B53" s="347"/>
      <c r="C53" s="1249" t="s">
        <v>397</v>
      </c>
      <c r="D53" s="1250"/>
      <c r="E53" s="1250"/>
      <c r="F53" s="1250"/>
      <c r="G53" s="1250"/>
      <c r="H53" s="1251"/>
      <c r="I53" s="1252" t="s">
        <v>398</v>
      </c>
      <c r="J53" s="1250"/>
      <c r="K53" s="1250"/>
      <c r="L53" s="1250"/>
      <c r="M53" s="1250"/>
      <c r="N53" s="1253"/>
      <c r="O53" s="860"/>
      <c r="P53" s="860"/>
      <c r="Q53" s="860"/>
      <c r="R53" s="860"/>
    </row>
    <row r="54" spans="2:18" ht="20.25" customHeight="1" x14ac:dyDescent="0.45">
      <c r="B54" s="8"/>
      <c r="C54" s="1310" t="s">
        <v>2</v>
      </c>
      <c r="D54" s="1255"/>
      <c r="E54" s="1256" t="s">
        <v>3</v>
      </c>
      <c r="F54" s="1255"/>
      <c r="G54" s="1256" t="s">
        <v>4</v>
      </c>
      <c r="H54" s="1257"/>
      <c r="I54" s="1258" t="s">
        <v>2</v>
      </c>
      <c r="J54" s="1255"/>
      <c r="K54" s="1256" t="s">
        <v>3</v>
      </c>
      <c r="L54" s="1255"/>
      <c r="M54" s="1256" t="s">
        <v>4</v>
      </c>
      <c r="N54" s="1259"/>
      <c r="O54" s="539"/>
      <c r="P54" s="539"/>
      <c r="Q54" s="539"/>
      <c r="R54" s="539"/>
    </row>
    <row r="55" spans="2:18" ht="17.25" customHeight="1" x14ac:dyDescent="0.45">
      <c r="B55" s="8"/>
      <c r="C55" s="1135"/>
      <c r="D55" s="490" t="s">
        <v>25</v>
      </c>
      <c r="E55" s="839"/>
      <c r="F55" s="490" t="s">
        <v>25</v>
      </c>
      <c r="G55" s="839"/>
      <c r="H55" s="544" t="s">
        <v>25</v>
      </c>
      <c r="I55" s="1136"/>
      <c r="J55" s="490" t="s">
        <v>25</v>
      </c>
      <c r="K55" s="839"/>
      <c r="L55" s="490" t="s">
        <v>25</v>
      </c>
      <c r="M55" s="839"/>
      <c r="N55" s="492" t="s">
        <v>25</v>
      </c>
      <c r="O55" s="539"/>
      <c r="P55" s="539"/>
      <c r="Q55" s="539"/>
      <c r="R55" s="539"/>
    </row>
    <row r="56" spans="2:18" ht="21.65" customHeight="1" thickBot="1" x14ac:dyDescent="0.5">
      <c r="B56" s="8"/>
      <c r="C56" s="1137">
        <f>ROUND(E11/'Loss Factors'!$T$6, 2)</f>
        <v>543.88</v>
      </c>
      <c r="D56" s="1138">
        <f t="shared" ref="D56" si="7">ROUND(C56 * (1 + VAT), 2)</f>
        <v>625.46</v>
      </c>
      <c r="E56" s="1139">
        <f>ROUND(G11/'Loss Factors'!$T$6, 2)</f>
        <v>164.73</v>
      </c>
      <c r="F56" s="1138">
        <f t="shared" ref="F56" si="8">ROUND(E56 * (1 + VAT), 2)</f>
        <v>189.44</v>
      </c>
      <c r="G56" s="1139">
        <f>ROUND(I11/'Loss Factors'!$T$6, 2)</f>
        <v>89.48</v>
      </c>
      <c r="H56" s="1140">
        <f t="shared" ref="H56" si="9">ROUND(G56 * (1 + VAT), 2)</f>
        <v>102.9</v>
      </c>
      <c r="I56" s="1141">
        <f>ROUND(K11/'Loss Factors'!$T$6, 2)</f>
        <v>177.47</v>
      </c>
      <c r="J56" s="1138">
        <f t="shared" ref="J56" si="10">ROUND(I56 * (1 + VAT), 2)</f>
        <v>204.09</v>
      </c>
      <c r="K56" s="1139">
        <f>ROUND(M11/'Loss Factors'!$T$6, 2)</f>
        <v>122.11</v>
      </c>
      <c r="L56" s="1138">
        <f t="shared" ref="L56" si="11">ROUND(K56 * (1 + VAT), 2)</f>
        <v>140.43</v>
      </c>
      <c r="M56" s="1139">
        <f>ROUND(O11/'Loss Factors'!$T$6, 2)</f>
        <v>77.48</v>
      </c>
      <c r="N56" s="1142">
        <f t="shared" ref="N56" si="12">ROUND(M56 * (1 + VAT), 2)</f>
        <v>89.1</v>
      </c>
      <c r="O56" s="539"/>
      <c r="P56" s="539"/>
      <c r="Q56" s="539"/>
      <c r="R56" s="539"/>
    </row>
    <row r="57" spans="2:18" ht="23" thickBot="1" x14ac:dyDescent="0.5">
      <c r="B57" s="8"/>
      <c r="C57" s="539"/>
      <c r="D57" s="539"/>
      <c r="E57" s="539"/>
      <c r="F57" s="539"/>
      <c r="G57" s="539"/>
      <c r="H57" s="539"/>
      <c r="I57" s="539"/>
      <c r="J57" s="539"/>
      <c r="K57" s="584"/>
      <c r="L57" s="584"/>
      <c r="M57" s="584"/>
      <c r="N57" s="539"/>
      <c r="O57" s="539"/>
      <c r="P57" s="539"/>
      <c r="Q57" s="539"/>
      <c r="R57" s="539"/>
    </row>
    <row r="58" spans="2:18" ht="23.5" thickBot="1" x14ac:dyDescent="0.5">
      <c r="B58" s="8"/>
      <c r="C58" s="1285" t="s">
        <v>309</v>
      </c>
      <c r="D58" s="1286"/>
      <c r="E58" s="1286"/>
      <c r="F58" s="1286"/>
      <c r="G58" s="1286"/>
      <c r="H58" s="1286"/>
      <c r="I58" s="1286"/>
      <c r="J58" s="1286"/>
      <c r="K58" s="1286"/>
      <c r="L58" s="1286"/>
      <c r="M58" s="1286"/>
      <c r="N58" s="1287"/>
      <c r="O58" s="539"/>
      <c r="P58" s="539"/>
      <c r="Q58" s="539"/>
      <c r="R58" s="539"/>
    </row>
    <row r="59" spans="2:18" s="346" customFormat="1" ht="26.5" customHeight="1" x14ac:dyDescent="0.25">
      <c r="B59" s="347"/>
      <c r="C59" s="1311" t="s">
        <v>397</v>
      </c>
      <c r="D59" s="1312"/>
      <c r="E59" s="1312"/>
      <c r="F59" s="1312"/>
      <c r="G59" s="1312"/>
      <c r="H59" s="1313"/>
      <c r="I59" s="1314" t="s">
        <v>398</v>
      </c>
      <c r="J59" s="1312"/>
      <c r="K59" s="1312"/>
      <c r="L59" s="1312"/>
      <c r="M59" s="1312"/>
      <c r="N59" s="1315"/>
      <c r="O59" s="860"/>
      <c r="P59" s="860"/>
      <c r="Q59" s="860"/>
      <c r="R59" s="860"/>
    </row>
    <row r="60" spans="2:18" ht="20.25" customHeight="1" x14ac:dyDescent="0.45">
      <c r="B60" s="8"/>
      <c r="C60" s="1316" t="s">
        <v>2</v>
      </c>
      <c r="D60" s="1317"/>
      <c r="E60" s="1318" t="s">
        <v>3</v>
      </c>
      <c r="F60" s="1317"/>
      <c r="G60" s="1318" t="s">
        <v>4</v>
      </c>
      <c r="H60" s="1319"/>
      <c r="I60" s="1320" t="s">
        <v>2</v>
      </c>
      <c r="J60" s="1317"/>
      <c r="K60" s="1318" t="s">
        <v>3</v>
      </c>
      <c r="L60" s="1317"/>
      <c r="M60" s="1318" t="s">
        <v>4</v>
      </c>
      <c r="N60" s="1321"/>
      <c r="O60" s="539"/>
      <c r="P60" s="539"/>
      <c r="Q60" s="539"/>
      <c r="R60" s="539"/>
    </row>
    <row r="61" spans="2:18" ht="17.25" customHeight="1" x14ac:dyDescent="0.45">
      <c r="B61" s="8"/>
      <c r="C61" s="1143"/>
      <c r="D61" s="1093" t="s">
        <v>25</v>
      </c>
      <c r="E61" s="1094"/>
      <c r="F61" s="1093" t="s">
        <v>25</v>
      </c>
      <c r="G61" s="1094"/>
      <c r="H61" s="988" t="s">
        <v>25</v>
      </c>
      <c r="I61" s="1095"/>
      <c r="J61" s="1093" t="s">
        <v>25</v>
      </c>
      <c r="K61" s="1094"/>
      <c r="L61" s="1093" t="s">
        <v>25</v>
      </c>
      <c r="M61" s="1094"/>
      <c r="N61" s="1092" t="s">
        <v>25</v>
      </c>
      <c r="O61" s="539"/>
      <c r="P61" s="539"/>
      <c r="Q61" s="539"/>
      <c r="R61" s="539"/>
    </row>
    <row r="62" spans="2:18" ht="21.65" customHeight="1" thickBot="1" x14ac:dyDescent="0.5">
      <c r="B62" s="8"/>
      <c r="C62" s="1137">
        <f>C56-ROUND('Env levy'!$C$8,2)</f>
        <v>540.39</v>
      </c>
      <c r="D62" s="1138">
        <f t="shared" ref="D62" si="13">ROUND(C62 * (1 + VAT), 2)</f>
        <v>621.45000000000005</v>
      </c>
      <c r="E62" s="1139">
        <f>E56-ROUND('Env levy'!$C$8,2)</f>
        <v>161.23999999999998</v>
      </c>
      <c r="F62" s="1138">
        <f t="shared" ref="F62" si="14">ROUND(E62 * (1 + VAT), 2)</f>
        <v>185.43</v>
      </c>
      <c r="G62" s="1139">
        <f>G56-ROUND('Env levy'!$C$8,2)</f>
        <v>85.990000000000009</v>
      </c>
      <c r="H62" s="1140">
        <f t="shared" ref="H62" si="15">ROUND(G62 * (1 + VAT), 2)</f>
        <v>98.89</v>
      </c>
      <c r="I62" s="1141">
        <f>I56-ROUND('Env levy'!$C$8,2)</f>
        <v>173.98</v>
      </c>
      <c r="J62" s="1138">
        <f t="shared" ref="J62" si="16">ROUND(I62 * (1 + VAT), 2)</f>
        <v>200.08</v>
      </c>
      <c r="K62" s="1139">
        <f>K56-ROUND('Env levy'!$C$8,2)</f>
        <v>118.62</v>
      </c>
      <c r="L62" s="1138">
        <f t="shared" ref="L62" si="17">ROUND(K62 * (1 + VAT), 2)</f>
        <v>136.41</v>
      </c>
      <c r="M62" s="1139">
        <f>M56-ROUND('Env levy'!$C$8,2)</f>
        <v>73.990000000000009</v>
      </c>
      <c r="N62" s="1142">
        <f t="shared" ref="N62" si="18">ROUND(M62 * (1 + VAT), 2)</f>
        <v>85.09</v>
      </c>
      <c r="O62" s="539"/>
      <c r="P62" s="539"/>
      <c r="Q62" s="539"/>
      <c r="R62" s="539"/>
    </row>
    <row r="63" spans="2:18" ht="22.5" x14ac:dyDescent="0.45">
      <c r="C63" s="539"/>
      <c r="D63" s="539"/>
      <c r="E63" s="539"/>
      <c r="F63" s="539"/>
      <c r="G63" s="539"/>
      <c r="H63" s="539"/>
      <c r="I63" s="539"/>
      <c r="J63" s="539"/>
      <c r="K63" s="584"/>
      <c r="L63" s="584"/>
      <c r="M63" s="584"/>
      <c r="N63" s="539"/>
      <c r="O63" s="539"/>
      <c r="P63" s="539"/>
      <c r="Q63" s="539"/>
      <c r="R63" s="539"/>
    </row>
    <row r="64" spans="2:18" ht="22.5" x14ac:dyDescent="0.45">
      <c r="C64" s="539"/>
      <c r="D64" s="539"/>
      <c r="E64" s="539"/>
      <c r="F64" s="539"/>
      <c r="G64" s="539"/>
      <c r="H64" s="539"/>
      <c r="I64" s="539"/>
      <c r="J64" s="539"/>
      <c r="K64" s="584"/>
      <c r="L64" s="584"/>
      <c r="M64" s="584"/>
      <c r="N64" s="539"/>
      <c r="O64" s="539"/>
      <c r="P64" s="539"/>
      <c r="Q64" s="539"/>
      <c r="R64" s="539"/>
    </row>
    <row r="65" spans="3:18" ht="20" x14ac:dyDescent="0.4">
      <c r="C65" s="118"/>
      <c r="D65" s="118"/>
      <c r="E65" s="118"/>
      <c r="F65" s="118"/>
      <c r="G65" s="118"/>
      <c r="H65" s="118"/>
      <c r="I65" s="118"/>
      <c r="J65" s="118"/>
      <c r="K65" s="117"/>
      <c r="L65" s="117"/>
      <c r="M65" s="117"/>
      <c r="N65" s="118"/>
      <c r="O65" s="118"/>
      <c r="P65" s="118"/>
      <c r="Q65" s="118"/>
      <c r="R65" s="118"/>
    </row>
    <row r="66" spans="3:18" ht="20" x14ac:dyDescent="0.4">
      <c r="C66" s="118"/>
      <c r="D66" s="118"/>
      <c r="E66" s="118"/>
      <c r="F66" s="118"/>
      <c r="G66" s="118"/>
      <c r="H66" s="118"/>
      <c r="I66" s="118"/>
      <c r="J66" s="118"/>
      <c r="K66" s="117"/>
      <c r="L66" s="117"/>
      <c r="M66" s="117"/>
      <c r="N66" s="118"/>
      <c r="O66" s="118"/>
      <c r="P66" s="118"/>
      <c r="Q66" s="118"/>
      <c r="R66" s="118"/>
    </row>
    <row r="67" spans="3:18" ht="20" x14ac:dyDescent="0.4">
      <c r="C67" s="118"/>
      <c r="D67" s="118"/>
      <c r="E67" s="118"/>
      <c r="F67" s="118"/>
      <c r="G67" s="118"/>
      <c r="H67" s="118"/>
      <c r="I67" s="118"/>
      <c r="J67" s="118"/>
      <c r="K67" s="117"/>
      <c r="L67" s="117"/>
      <c r="M67" s="117"/>
      <c r="N67" s="118"/>
      <c r="O67" s="118"/>
      <c r="P67" s="118"/>
      <c r="Q67" s="118"/>
      <c r="R67" s="118"/>
    </row>
    <row r="68" spans="3:18" x14ac:dyDescent="0.25">
      <c r="C68" s="110"/>
      <c r="D68" s="110"/>
      <c r="E68" s="110"/>
      <c r="F68" s="110"/>
      <c r="G68" s="110"/>
      <c r="H68" s="110"/>
      <c r="I68" s="110"/>
      <c r="J68" s="110"/>
      <c r="N68" s="110"/>
      <c r="O68" s="110"/>
      <c r="P68" s="110"/>
      <c r="Q68" s="110"/>
      <c r="R68" s="110"/>
    </row>
    <row r="69" spans="3:18" x14ac:dyDescent="0.25">
      <c r="C69" s="110"/>
      <c r="D69" s="110"/>
      <c r="E69" s="110"/>
      <c r="F69" s="110"/>
      <c r="G69" s="110"/>
      <c r="H69" s="110"/>
      <c r="I69" s="110"/>
      <c r="J69" s="110"/>
      <c r="N69" s="110"/>
      <c r="O69" s="110"/>
      <c r="P69" s="110"/>
      <c r="Q69" s="110"/>
      <c r="R69" s="110"/>
    </row>
    <row r="70" spans="3:18" x14ac:dyDescent="0.25">
      <c r="C70" s="110"/>
      <c r="D70" s="110"/>
      <c r="E70" s="110"/>
      <c r="F70" s="110"/>
      <c r="G70" s="110"/>
      <c r="H70" s="110"/>
      <c r="I70" s="110"/>
      <c r="J70" s="110"/>
      <c r="N70" s="110"/>
      <c r="O70" s="110"/>
      <c r="P70" s="110"/>
      <c r="Q70" s="110"/>
      <c r="R70" s="110"/>
    </row>
    <row r="71" spans="3:18" x14ac:dyDescent="0.25">
      <c r="C71" s="110"/>
      <c r="D71" s="110"/>
      <c r="E71" s="110"/>
      <c r="F71" s="110"/>
      <c r="G71" s="110"/>
      <c r="H71" s="110"/>
      <c r="I71" s="110"/>
      <c r="J71" s="110"/>
      <c r="N71" s="110"/>
      <c r="O71" s="110"/>
      <c r="P71" s="110"/>
      <c r="Q71" s="110"/>
      <c r="R71" s="110"/>
    </row>
    <row r="72" spans="3:18" x14ac:dyDescent="0.25">
      <c r="C72" s="110"/>
      <c r="D72" s="110"/>
      <c r="E72" s="110"/>
      <c r="F72" s="110"/>
      <c r="G72" s="110"/>
      <c r="H72" s="110"/>
      <c r="I72" s="110"/>
      <c r="J72" s="110"/>
      <c r="N72" s="110"/>
      <c r="O72" s="110"/>
      <c r="P72" s="110"/>
      <c r="Q72" s="110"/>
      <c r="R72" s="110"/>
    </row>
    <row r="73" spans="3:18" x14ac:dyDescent="0.25">
      <c r="C73" s="110"/>
      <c r="D73" s="110"/>
      <c r="E73" s="110"/>
      <c r="F73" s="110"/>
      <c r="G73" s="110"/>
      <c r="H73" s="110"/>
      <c r="I73" s="110"/>
      <c r="J73" s="110"/>
      <c r="N73" s="110"/>
      <c r="O73" s="110"/>
      <c r="P73" s="110"/>
      <c r="Q73" s="110"/>
      <c r="R73" s="110"/>
    </row>
    <row r="74" spans="3:18" x14ac:dyDescent="0.25">
      <c r="C74" s="110"/>
      <c r="D74" s="110"/>
      <c r="E74" s="110"/>
      <c r="F74" s="110"/>
      <c r="G74" s="110"/>
      <c r="H74" s="110"/>
      <c r="I74" s="110"/>
      <c r="J74" s="110"/>
      <c r="N74" s="110"/>
      <c r="O74" s="110"/>
      <c r="P74" s="110"/>
      <c r="Q74" s="110"/>
      <c r="R74" s="110"/>
    </row>
    <row r="75" spans="3:18" x14ac:dyDescent="0.25">
      <c r="C75" s="110"/>
      <c r="D75" s="110"/>
      <c r="E75" s="110"/>
      <c r="F75" s="110"/>
      <c r="G75" s="110"/>
      <c r="H75" s="110"/>
      <c r="I75" s="110"/>
      <c r="J75" s="110"/>
      <c r="N75" s="110"/>
      <c r="O75" s="110"/>
      <c r="P75" s="110"/>
      <c r="Q75" s="110"/>
      <c r="R75" s="110"/>
    </row>
    <row r="76" spans="3:18" x14ac:dyDescent="0.25">
      <c r="C76" s="110"/>
      <c r="D76" s="110"/>
      <c r="E76" s="110"/>
      <c r="F76" s="110"/>
      <c r="G76" s="110"/>
      <c r="H76" s="110"/>
      <c r="I76" s="110"/>
      <c r="J76" s="110"/>
      <c r="N76" s="110"/>
      <c r="O76" s="110"/>
      <c r="P76" s="110"/>
      <c r="Q76" s="110"/>
      <c r="R76" s="110"/>
    </row>
    <row r="77" spans="3:18" x14ac:dyDescent="0.25">
      <c r="C77" s="110"/>
      <c r="D77" s="110"/>
      <c r="E77" s="110"/>
      <c r="F77" s="110"/>
      <c r="G77" s="110"/>
      <c r="H77" s="110"/>
      <c r="I77" s="110"/>
      <c r="J77" s="110"/>
      <c r="N77" s="110"/>
      <c r="O77" s="110"/>
      <c r="P77" s="110"/>
      <c r="Q77" s="110"/>
      <c r="R77" s="110"/>
    </row>
    <row r="78" spans="3:18" x14ac:dyDescent="0.25">
      <c r="C78" s="110"/>
      <c r="D78" s="110"/>
      <c r="E78" s="110"/>
      <c r="F78" s="110"/>
      <c r="G78" s="110"/>
      <c r="H78" s="110"/>
      <c r="I78" s="110"/>
      <c r="J78" s="110"/>
      <c r="N78" s="110"/>
      <c r="O78" s="110"/>
      <c r="P78" s="110"/>
      <c r="Q78" s="110"/>
      <c r="R78" s="110"/>
    </row>
    <row r="79" spans="3:18" x14ac:dyDescent="0.25">
      <c r="C79" s="110"/>
      <c r="D79" s="110"/>
      <c r="E79" s="110"/>
      <c r="F79" s="110"/>
      <c r="G79" s="110"/>
      <c r="H79" s="110"/>
      <c r="I79" s="110"/>
      <c r="J79" s="110"/>
      <c r="N79" s="110"/>
      <c r="O79" s="110"/>
      <c r="P79" s="110"/>
      <c r="Q79" s="110"/>
      <c r="R79" s="110"/>
    </row>
    <row r="80" spans="3:18" x14ac:dyDescent="0.25">
      <c r="C80" s="110"/>
      <c r="D80" s="110"/>
      <c r="E80" s="110"/>
      <c r="F80" s="110"/>
      <c r="G80" s="110"/>
      <c r="H80" s="110"/>
      <c r="I80" s="110"/>
      <c r="J80" s="110"/>
      <c r="N80" s="110"/>
      <c r="O80" s="110"/>
      <c r="P80" s="110"/>
      <c r="Q80" s="110"/>
      <c r="R80" s="110"/>
    </row>
    <row r="81" spans="3:18" x14ac:dyDescent="0.25">
      <c r="C81" s="110"/>
      <c r="D81" s="110"/>
      <c r="E81" s="110"/>
      <c r="F81" s="110"/>
      <c r="G81" s="110"/>
      <c r="H81" s="110"/>
      <c r="I81" s="110"/>
      <c r="J81" s="110"/>
      <c r="N81" s="110"/>
      <c r="O81" s="110"/>
      <c r="P81" s="110"/>
      <c r="Q81" s="110"/>
      <c r="R81" s="110"/>
    </row>
    <row r="82" spans="3:18" x14ac:dyDescent="0.25">
      <c r="C82" s="110"/>
      <c r="D82" s="110"/>
      <c r="E82" s="110"/>
      <c r="F82" s="110"/>
      <c r="G82" s="110"/>
      <c r="H82" s="110"/>
      <c r="I82" s="110"/>
      <c r="J82" s="110"/>
      <c r="N82" s="110"/>
      <c r="O82" s="110"/>
      <c r="P82" s="110"/>
      <c r="Q82" s="110"/>
      <c r="R82" s="110"/>
    </row>
    <row r="83" spans="3:18" x14ac:dyDescent="0.25">
      <c r="C83" s="110"/>
      <c r="D83" s="110"/>
      <c r="E83" s="110"/>
      <c r="F83" s="110"/>
      <c r="G83" s="110"/>
      <c r="H83" s="110"/>
      <c r="I83" s="110"/>
      <c r="J83" s="110"/>
      <c r="N83" s="110"/>
      <c r="O83" s="110"/>
      <c r="P83" s="110"/>
      <c r="Q83" s="110"/>
      <c r="R83" s="110"/>
    </row>
    <row r="84" spans="3:18" x14ac:dyDescent="0.25">
      <c r="C84" s="110"/>
      <c r="D84" s="110"/>
      <c r="E84" s="110"/>
      <c r="F84" s="110"/>
      <c r="G84" s="110"/>
      <c r="H84" s="110"/>
      <c r="I84" s="110"/>
      <c r="J84" s="110"/>
      <c r="N84" s="110"/>
      <c r="O84" s="110"/>
      <c r="P84" s="110"/>
      <c r="Q84" s="110"/>
      <c r="R84" s="110"/>
    </row>
    <row r="85" spans="3:18" x14ac:dyDescent="0.25">
      <c r="C85" s="110"/>
      <c r="D85" s="110"/>
      <c r="E85" s="110"/>
      <c r="F85" s="110"/>
      <c r="G85" s="110"/>
      <c r="H85" s="110"/>
      <c r="I85" s="110"/>
      <c r="J85" s="110"/>
      <c r="N85" s="110"/>
      <c r="O85" s="110"/>
      <c r="P85" s="110"/>
      <c r="Q85" s="110"/>
      <c r="R85" s="110"/>
    </row>
    <row r="86" spans="3:18" x14ac:dyDescent="0.25">
      <c r="C86" s="110"/>
      <c r="D86" s="110"/>
      <c r="E86" s="110"/>
      <c r="F86" s="110"/>
      <c r="G86" s="110"/>
      <c r="H86" s="110"/>
      <c r="I86" s="110"/>
      <c r="J86" s="110"/>
      <c r="N86" s="110"/>
      <c r="O86" s="110"/>
      <c r="P86" s="110"/>
      <c r="Q86" s="110"/>
      <c r="R86" s="110"/>
    </row>
    <row r="87" spans="3:18" x14ac:dyDescent="0.25">
      <c r="C87" s="110"/>
      <c r="D87" s="110"/>
      <c r="E87" s="110"/>
      <c r="F87" s="110"/>
      <c r="G87" s="110"/>
      <c r="H87" s="110"/>
      <c r="I87" s="110"/>
      <c r="J87" s="110"/>
      <c r="N87" s="110"/>
      <c r="O87" s="110"/>
      <c r="P87" s="110"/>
      <c r="Q87" s="110"/>
      <c r="R87" s="110"/>
    </row>
    <row r="88" spans="3:18" x14ac:dyDescent="0.25">
      <c r="C88" s="110"/>
      <c r="D88" s="110"/>
      <c r="E88" s="110"/>
      <c r="F88" s="110"/>
      <c r="G88" s="110"/>
      <c r="H88" s="110"/>
      <c r="I88" s="110"/>
      <c r="J88" s="110"/>
      <c r="N88" s="110"/>
      <c r="O88" s="110"/>
      <c r="P88" s="110"/>
      <c r="Q88" s="110"/>
      <c r="R88" s="110"/>
    </row>
    <row r="89" spans="3:18" x14ac:dyDescent="0.25">
      <c r="C89" s="110"/>
      <c r="D89" s="110"/>
      <c r="E89" s="110"/>
      <c r="F89" s="110"/>
      <c r="G89" s="110"/>
      <c r="H89" s="110"/>
      <c r="I89" s="110"/>
      <c r="J89" s="110"/>
      <c r="N89" s="110"/>
      <c r="O89" s="110"/>
      <c r="P89" s="110"/>
      <c r="Q89" s="110"/>
      <c r="R89" s="110"/>
    </row>
    <row r="90" spans="3:18" x14ac:dyDescent="0.25">
      <c r="C90" s="110"/>
      <c r="D90" s="110"/>
      <c r="E90" s="110"/>
      <c r="F90" s="110"/>
      <c r="G90" s="110"/>
      <c r="H90" s="110"/>
      <c r="I90" s="110"/>
      <c r="J90" s="110"/>
      <c r="N90" s="110"/>
      <c r="O90" s="110"/>
      <c r="P90" s="110"/>
      <c r="Q90" s="110"/>
      <c r="R90" s="110"/>
    </row>
  </sheetData>
  <mergeCells count="66">
    <mergeCell ref="C58:N58"/>
    <mergeCell ref="C59:H59"/>
    <mergeCell ref="I59:N59"/>
    <mergeCell ref="C60:D60"/>
    <mergeCell ref="E60:F60"/>
    <mergeCell ref="G60:H60"/>
    <mergeCell ref="I60:J60"/>
    <mergeCell ref="K60:L60"/>
    <mergeCell ref="M60:N60"/>
    <mergeCell ref="C53:H53"/>
    <mergeCell ref="I53:N53"/>
    <mergeCell ref="C54:D54"/>
    <mergeCell ref="E54:F54"/>
    <mergeCell ref="G54:H54"/>
    <mergeCell ref="I54:J54"/>
    <mergeCell ref="K54:L54"/>
    <mergeCell ref="M54:N54"/>
    <mergeCell ref="C52:N52"/>
    <mergeCell ref="C37:D37"/>
    <mergeCell ref="L37:M37"/>
    <mergeCell ref="N37:O37"/>
    <mergeCell ref="C38:D38"/>
    <mergeCell ref="C39:D39"/>
    <mergeCell ref="C40:D40"/>
    <mergeCell ref="C41:D41"/>
    <mergeCell ref="C42:D42"/>
    <mergeCell ref="E45:F46"/>
    <mergeCell ref="E47:F47"/>
    <mergeCell ref="C45:D47"/>
    <mergeCell ref="C31:D31"/>
    <mergeCell ref="L31:M31"/>
    <mergeCell ref="C32:D32"/>
    <mergeCell ref="L32:M32"/>
    <mergeCell ref="C35:D35"/>
    <mergeCell ref="E35:F36"/>
    <mergeCell ref="G35:H36"/>
    <mergeCell ref="L35:O35"/>
    <mergeCell ref="N27:O27"/>
    <mergeCell ref="C28:D28"/>
    <mergeCell ref="L28:M28"/>
    <mergeCell ref="C29:D29"/>
    <mergeCell ref="L29:M29"/>
    <mergeCell ref="L27:M27"/>
    <mergeCell ref="C30:D30"/>
    <mergeCell ref="L30:M30"/>
    <mergeCell ref="C16:C19"/>
    <mergeCell ref="C20:C23"/>
    <mergeCell ref="C25:J25"/>
    <mergeCell ref="C26:D27"/>
    <mergeCell ref="E26:F27"/>
    <mergeCell ref="G26:H27"/>
    <mergeCell ref="I26:J27"/>
    <mergeCell ref="B2:S2"/>
    <mergeCell ref="Q4:R6"/>
    <mergeCell ref="C12:C15"/>
    <mergeCell ref="E4:P4"/>
    <mergeCell ref="C5:C7"/>
    <mergeCell ref="E5:J5"/>
    <mergeCell ref="K5:P5"/>
    <mergeCell ref="E6:F6"/>
    <mergeCell ref="G6:H6"/>
    <mergeCell ref="I6:J6"/>
    <mergeCell ref="K6:L6"/>
    <mergeCell ref="M6:N6"/>
    <mergeCell ref="O6:P6"/>
    <mergeCell ref="C8:C11"/>
  </mergeCells>
  <conditionalFormatting sqref="T8:T24">
    <cfRule type="cellIs" dxfId="45" priority="1" stopIfTrue="1" operator="equal">
      <formula>"check"</formula>
    </cfRule>
  </conditionalFormatting>
  <conditionalFormatting sqref="V8 V12 V16 V20">
    <cfRule type="cellIs" dxfId="44" priority="2" stopIfTrue="1" operator="notEqual">
      <formula>0</formula>
    </cfRule>
  </conditionalFormatting>
  <hyperlinks>
    <hyperlink ref="B1" location="Menu!A1" display="Back to menu" xr:uid="{00000000-0004-0000-01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39" orientation="landscape" r:id="rId1"/>
  <headerFooter alignWithMargins="0"/>
  <ignoredErrors>
    <ignoredError sqref="C48:O48 C57:N57 O56:O62 C24:O25 C8:D8 C9:D9 C10:D10 C11:D11 C12:D12 C13:D13 C14:D14 C15:D15 C16:D16 C17:D17 C18:D18 C19:D19 C20:D20 C21:D21 C22:D22 C23:D23 C29:D29 K29:M29 C30:D30 K30:M30 C31:D31 K31:M31 C43:O44 C38:D38 I38:O38 C39:D39 I39:K39 C40:D40 C41:D41 I40:O41 C42:D42 I42:O42 C50:O51 G49:O49 C63:O77 P35:Q67 E28:K28 D26 K26:O26 C27:D27 O27 K27 C37:O37 C35:D36 I35:O36 G45:O47 C53:O55 D52:O52 C59:N61 D58:N58 N28:O28 P24:Q3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  <pageSetUpPr fitToPage="1"/>
  </sheetPr>
  <dimension ref="A1:AG67"/>
  <sheetViews>
    <sheetView showGridLines="0" zoomScale="50" zoomScaleNormal="50" workbookViewId="0">
      <pane ySplit="2" topLeftCell="A3" activePane="bottomLeft" state="frozen"/>
      <selection activeCell="N29" sqref="N29"/>
      <selection pane="bottomLeft" sqref="A1:A1048576"/>
    </sheetView>
  </sheetViews>
  <sheetFormatPr defaultColWidth="9.1796875" defaultRowHeight="12.5" x14ac:dyDescent="0.25"/>
  <cols>
    <col min="1" max="1" width="2.7265625" style="91" customWidth="1"/>
    <col min="2" max="2" width="2.1796875" style="91" customWidth="1"/>
    <col min="3" max="3" width="23.7265625" style="91" customWidth="1"/>
    <col min="4" max="4" width="32" style="91" customWidth="1"/>
    <col min="5" max="5" width="21.81640625" style="91" customWidth="1"/>
    <col min="6" max="6" width="19.81640625" style="91" customWidth="1"/>
    <col min="7" max="7" width="20.81640625" style="91" customWidth="1"/>
    <col min="8" max="8" width="23.7265625" style="91" customWidth="1"/>
    <col min="9" max="9" width="14" style="91" customWidth="1"/>
    <col min="10" max="10" width="17.7265625" style="91" customWidth="1"/>
    <col min="11" max="11" width="12.7265625" style="2" customWidth="1"/>
    <col min="12" max="12" width="23.26953125" style="2" customWidth="1"/>
    <col min="13" max="13" width="23.1796875" style="2" customWidth="1"/>
    <col min="14" max="14" width="14.453125" style="91" customWidth="1"/>
    <col min="15" max="18" width="18.81640625" style="91" customWidth="1"/>
    <col min="19" max="19" width="5" style="91" customWidth="1"/>
    <col min="20" max="26" width="9.1796875" style="91"/>
    <col min="27" max="28" width="9.453125" style="91" bestFit="1" customWidth="1"/>
    <col min="29" max="16384" width="9.1796875" style="91"/>
  </cols>
  <sheetData>
    <row r="1" spans="2:33" ht="36" customHeight="1" x14ac:dyDescent="0.25">
      <c r="B1" s="221" t="s">
        <v>123</v>
      </c>
      <c r="D1" s="1"/>
      <c r="R1" s="110"/>
    </row>
    <row r="2" spans="2:33" ht="54" customHeight="1" x14ac:dyDescent="0.25">
      <c r="B2" s="1322" t="s">
        <v>428</v>
      </c>
      <c r="C2" s="1323"/>
      <c r="D2" s="1323"/>
      <c r="E2" s="1323"/>
      <c r="F2" s="1323"/>
      <c r="G2" s="1323"/>
      <c r="H2" s="1323"/>
      <c r="I2" s="1323"/>
      <c r="J2" s="1323"/>
      <c r="K2" s="1323"/>
      <c r="L2" s="1323"/>
      <c r="M2" s="1323"/>
      <c r="N2" s="1323"/>
      <c r="O2" s="1323"/>
      <c r="P2" s="1323"/>
      <c r="Q2" s="1323"/>
      <c r="R2" s="1323"/>
      <c r="S2" s="1324"/>
      <c r="AB2" s="52"/>
    </row>
    <row r="3" spans="2:33" s="8" customFormat="1" ht="15" customHeight="1" thickBot="1" x14ac:dyDescent="0.3"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AA3" s="29"/>
      <c r="AB3" s="30"/>
    </row>
    <row r="4" spans="2:33" ht="30" customHeight="1" thickBot="1" x14ac:dyDescent="0.5">
      <c r="B4" s="5"/>
      <c r="C4" s="484"/>
      <c r="D4" s="485"/>
      <c r="E4" s="1332" t="s">
        <v>306</v>
      </c>
      <c r="F4" s="1333"/>
      <c r="G4" s="1333"/>
      <c r="H4" s="1333"/>
      <c r="I4" s="1333"/>
      <c r="J4" s="1333"/>
      <c r="K4" s="1333"/>
      <c r="L4" s="1333"/>
      <c r="M4" s="1333"/>
      <c r="N4" s="1333"/>
      <c r="O4" s="1333"/>
      <c r="P4" s="1334"/>
      <c r="Q4" s="1325" t="s">
        <v>307</v>
      </c>
      <c r="R4" s="1326"/>
      <c r="S4" s="630"/>
      <c r="T4" s="539"/>
      <c r="U4" s="539"/>
    </row>
    <row r="5" spans="2:33" ht="26.5" customHeight="1" x14ac:dyDescent="0.45">
      <c r="B5" s="6"/>
      <c r="C5" s="1335" t="s">
        <v>26</v>
      </c>
      <c r="D5" s="606"/>
      <c r="E5" s="1338" t="s">
        <v>397</v>
      </c>
      <c r="F5" s="1339"/>
      <c r="G5" s="1339"/>
      <c r="H5" s="1339"/>
      <c r="I5" s="1339"/>
      <c r="J5" s="1340"/>
      <c r="K5" s="1338" t="s">
        <v>423</v>
      </c>
      <c r="L5" s="1339"/>
      <c r="M5" s="1339"/>
      <c r="N5" s="1339"/>
      <c r="O5" s="1339"/>
      <c r="P5" s="1340"/>
      <c r="Q5" s="1327"/>
      <c r="R5" s="1328"/>
      <c r="S5" s="539"/>
      <c r="T5" s="631"/>
      <c r="U5" s="539"/>
    </row>
    <row r="6" spans="2:33" ht="20.25" customHeight="1" x14ac:dyDescent="0.45">
      <c r="B6" s="6"/>
      <c r="C6" s="1336"/>
      <c r="D6" s="724" t="s">
        <v>1</v>
      </c>
      <c r="E6" s="1339" t="s">
        <v>2</v>
      </c>
      <c r="F6" s="1341"/>
      <c r="G6" s="1339" t="s">
        <v>3</v>
      </c>
      <c r="H6" s="1341"/>
      <c r="I6" s="1339" t="s">
        <v>4</v>
      </c>
      <c r="J6" s="1340"/>
      <c r="K6" s="1342" t="s">
        <v>2</v>
      </c>
      <c r="L6" s="1341"/>
      <c r="M6" s="1339" t="s">
        <v>3</v>
      </c>
      <c r="N6" s="1341"/>
      <c r="O6" s="1339" t="s">
        <v>4</v>
      </c>
      <c r="P6" s="1343"/>
      <c r="Q6" s="1327"/>
      <c r="R6" s="1328"/>
      <c r="S6" s="539"/>
      <c r="T6" s="631"/>
      <c r="U6" s="631"/>
      <c r="AB6" s="7"/>
    </row>
    <row r="7" spans="2:33" ht="20.25" customHeight="1" x14ac:dyDescent="0.45">
      <c r="B7" s="6"/>
      <c r="C7" s="1337"/>
      <c r="D7" s="608"/>
      <c r="E7" s="678"/>
      <c r="F7" s="610" t="s">
        <v>25</v>
      </c>
      <c r="G7" s="1150"/>
      <c r="H7" s="610" t="s">
        <v>25</v>
      </c>
      <c r="I7" s="1150"/>
      <c r="J7" s="616" t="s">
        <v>25</v>
      </c>
      <c r="K7" s="1151"/>
      <c r="L7" s="610" t="s">
        <v>25</v>
      </c>
      <c r="M7" s="1150"/>
      <c r="N7" s="610" t="s">
        <v>25</v>
      </c>
      <c r="O7" s="1150"/>
      <c r="P7" s="612" t="s">
        <v>25</v>
      </c>
      <c r="Q7" s="1153"/>
      <c r="R7" s="612" t="s">
        <v>25</v>
      </c>
      <c r="S7" s="539"/>
      <c r="T7" s="631"/>
      <c r="U7" s="631"/>
      <c r="AB7" s="7"/>
    </row>
    <row r="8" spans="2:33" ht="21.65" customHeight="1" x14ac:dyDescent="0.45">
      <c r="B8" s="6"/>
      <c r="C8" s="1329" t="s">
        <v>28</v>
      </c>
      <c r="D8" s="494" t="s">
        <v>5</v>
      </c>
      <c r="E8" s="1096">
        <v>634.04999999999995</v>
      </c>
      <c r="F8" s="496">
        <f t="shared" ref="F8:F23" si="0">ROUND(E8 * (1 + VAT), 2)</f>
        <v>729.16</v>
      </c>
      <c r="G8" s="1097">
        <v>192.94</v>
      </c>
      <c r="H8" s="496">
        <f t="shared" ref="H8:H23" si="1">ROUND(G8 * (1 + VAT), 2)</f>
        <v>221.88</v>
      </c>
      <c r="I8" s="1097">
        <v>105.28</v>
      </c>
      <c r="J8" s="698">
        <f t="shared" ref="J8:J23" si="2">ROUND(I8 * (1 + VAT), 2)</f>
        <v>121.07</v>
      </c>
      <c r="K8" s="1098">
        <v>207.57</v>
      </c>
      <c r="L8" s="496">
        <f t="shared" ref="L8:L23" si="3">ROUND(K8 * (1 + VAT), 2)</f>
        <v>238.71</v>
      </c>
      <c r="M8" s="1097">
        <v>143.26</v>
      </c>
      <c r="N8" s="496">
        <f t="shared" ref="N8:N23" si="4">ROUND(M8 * (1 + VAT), 2)</f>
        <v>164.75</v>
      </c>
      <c r="O8" s="1097">
        <v>91.31</v>
      </c>
      <c r="P8" s="497">
        <f t="shared" ref="P8:P23" si="5">ROUND(O8 * (1 + VAT), 2)</f>
        <v>105.01</v>
      </c>
      <c r="Q8" s="1099">
        <v>17.670000000000002</v>
      </c>
      <c r="R8" s="502">
        <f t="shared" ref="R8:R23" si="6">ROUND(Q8 * (1 + VAT), 2)</f>
        <v>20.32</v>
      </c>
      <c r="S8" s="633"/>
      <c r="T8" s="634"/>
      <c r="U8" s="1147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5"/>
    </row>
    <row r="9" spans="2:33" ht="21.65" customHeight="1" x14ac:dyDescent="0.45">
      <c r="B9" s="6"/>
      <c r="C9" s="1330"/>
      <c r="D9" s="494" t="s">
        <v>6</v>
      </c>
      <c r="E9" s="1100">
        <v>624.04999999999995</v>
      </c>
      <c r="F9" s="504">
        <f t="shared" si="0"/>
        <v>717.66</v>
      </c>
      <c r="G9" s="1101">
        <v>189.08</v>
      </c>
      <c r="H9" s="504">
        <f t="shared" si="1"/>
        <v>217.44</v>
      </c>
      <c r="I9" s="1101">
        <v>102.7</v>
      </c>
      <c r="J9" s="699">
        <f t="shared" si="2"/>
        <v>118.11</v>
      </c>
      <c r="K9" s="1102">
        <v>203.57</v>
      </c>
      <c r="L9" s="504">
        <f t="shared" si="3"/>
        <v>234.11</v>
      </c>
      <c r="M9" s="1101">
        <v>140.1</v>
      </c>
      <c r="N9" s="504">
        <f t="shared" si="4"/>
        <v>161.12</v>
      </c>
      <c r="O9" s="1101">
        <v>88.91</v>
      </c>
      <c r="P9" s="505">
        <f t="shared" si="5"/>
        <v>102.25</v>
      </c>
      <c r="Q9" s="1103">
        <v>16.12</v>
      </c>
      <c r="R9" s="510">
        <f t="shared" si="6"/>
        <v>18.54</v>
      </c>
      <c r="S9" s="635"/>
      <c r="T9" s="634"/>
      <c r="U9" s="1147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5"/>
    </row>
    <row r="10" spans="2:33" ht="21.65" customHeight="1" x14ac:dyDescent="0.45">
      <c r="B10" s="6"/>
      <c r="C10" s="1330"/>
      <c r="D10" s="494" t="s">
        <v>7</v>
      </c>
      <c r="E10" s="1100">
        <v>604.37</v>
      </c>
      <c r="F10" s="504">
        <f t="shared" si="0"/>
        <v>695.03</v>
      </c>
      <c r="G10" s="1101">
        <v>183.08</v>
      </c>
      <c r="H10" s="504">
        <f t="shared" si="1"/>
        <v>210.54</v>
      </c>
      <c r="I10" s="1101">
        <v>99.43</v>
      </c>
      <c r="J10" s="699">
        <f t="shared" si="2"/>
        <v>114.34</v>
      </c>
      <c r="K10" s="1102">
        <v>197.16</v>
      </c>
      <c r="L10" s="504">
        <f t="shared" si="3"/>
        <v>226.73</v>
      </c>
      <c r="M10" s="1101">
        <v>135.72999999999999</v>
      </c>
      <c r="N10" s="504">
        <f t="shared" si="4"/>
        <v>156.09</v>
      </c>
      <c r="O10" s="1101">
        <v>86.08</v>
      </c>
      <c r="P10" s="505">
        <f t="shared" si="5"/>
        <v>98.99</v>
      </c>
      <c r="Q10" s="1104">
        <v>15.68</v>
      </c>
      <c r="R10" s="510">
        <f t="shared" si="6"/>
        <v>18.03</v>
      </c>
      <c r="S10" s="635"/>
      <c r="T10" s="634"/>
      <c r="U10" s="1147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5"/>
    </row>
    <row r="11" spans="2:33" ht="21.65" customHeight="1" x14ac:dyDescent="0.45">
      <c r="B11" s="6"/>
      <c r="C11" s="1331"/>
      <c r="D11" s="511" t="s">
        <v>83</v>
      </c>
      <c r="E11" s="1105">
        <v>569.57000000000005</v>
      </c>
      <c r="F11" s="513">
        <f t="shared" si="0"/>
        <v>655.01</v>
      </c>
      <c r="G11" s="1106">
        <v>172.54</v>
      </c>
      <c r="H11" s="513">
        <f t="shared" si="1"/>
        <v>198.42</v>
      </c>
      <c r="I11" s="1106">
        <v>93.69</v>
      </c>
      <c r="J11" s="700">
        <f t="shared" si="2"/>
        <v>107.74</v>
      </c>
      <c r="K11" s="1107">
        <v>185.8</v>
      </c>
      <c r="L11" s="513">
        <f t="shared" si="3"/>
        <v>213.67</v>
      </c>
      <c r="M11" s="1106">
        <v>127.87</v>
      </c>
      <c r="N11" s="513">
        <f t="shared" si="4"/>
        <v>147.05000000000001</v>
      </c>
      <c r="O11" s="1106">
        <v>81.11</v>
      </c>
      <c r="P11" s="514">
        <f t="shared" si="5"/>
        <v>93.28</v>
      </c>
      <c r="Q11" s="1108">
        <v>19.86</v>
      </c>
      <c r="R11" s="519">
        <f t="shared" si="6"/>
        <v>22.84</v>
      </c>
      <c r="S11" s="635"/>
      <c r="T11" s="634"/>
      <c r="U11" s="1147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5"/>
    </row>
    <row r="12" spans="2:33" ht="21.65" customHeight="1" x14ac:dyDescent="0.45">
      <c r="B12" s="6"/>
      <c r="C12" s="1329" t="s">
        <v>29</v>
      </c>
      <c r="D12" s="494" t="s">
        <v>5</v>
      </c>
      <c r="E12" s="1096">
        <v>639.22</v>
      </c>
      <c r="F12" s="496">
        <f t="shared" si="0"/>
        <v>735.1</v>
      </c>
      <c r="G12" s="1097">
        <v>193.63</v>
      </c>
      <c r="H12" s="496">
        <f t="shared" si="1"/>
        <v>222.67</v>
      </c>
      <c r="I12" s="1109">
        <v>105.13</v>
      </c>
      <c r="J12" s="698">
        <f t="shared" si="2"/>
        <v>120.9</v>
      </c>
      <c r="K12" s="1098">
        <v>208.52</v>
      </c>
      <c r="L12" s="496">
        <f t="shared" si="3"/>
        <v>239.8</v>
      </c>
      <c r="M12" s="1097">
        <v>143.55000000000001</v>
      </c>
      <c r="N12" s="496">
        <f t="shared" si="4"/>
        <v>165.08</v>
      </c>
      <c r="O12" s="1097">
        <v>91.08</v>
      </c>
      <c r="P12" s="497">
        <f t="shared" si="5"/>
        <v>104.74</v>
      </c>
      <c r="Q12" s="1110">
        <v>17.739999999999998</v>
      </c>
      <c r="R12" s="521">
        <f t="shared" si="6"/>
        <v>20.399999999999999</v>
      </c>
      <c r="S12" s="539"/>
      <c r="T12" s="634"/>
      <c r="U12" s="1147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5"/>
    </row>
    <row r="13" spans="2:33" ht="21.65" customHeight="1" x14ac:dyDescent="0.45">
      <c r="B13" s="6"/>
      <c r="C13" s="1330"/>
      <c r="D13" s="494" t="s">
        <v>6</v>
      </c>
      <c r="E13" s="1100">
        <v>630.29999999999995</v>
      </c>
      <c r="F13" s="504">
        <f t="shared" si="0"/>
        <v>724.85</v>
      </c>
      <c r="G13" s="1101">
        <v>190.94</v>
      </c>
      <c r="H13" s="504">
        <f t="shared" si="1"/>
        <v>219.58</v>
      </c>
      <c r="I13" s="1111">
        <v>103.68</v>
      </c>
      <c r="J13" s="699">
        <f t="shared" si="2"/>
        <v>119.23</v>
      </c>
      <c r="K13" s="1102">
        <v>205.65</v>
      </c>
      <c r="L13" s="504">
        <f t="shared" si="3"/>
        <v>236.5</v>
      </c>
      <c r="M13" s="1101">
        <v>141.52000000000001</v>
      </c>
      <c r="N13" s="504">
        <f t="shared" si="4"/>
        <v>162.75</v>
      </c>
      <c r="O13" s="1101">
        <v>89.77</v>
      </c>
      <c r="P13" s="505">
        <f t="shared" si="5"/>
        <v>103.24</v>
      </c>
      <c r="Q13" s="1103">
        <v>16.309999999999999</v>
      </c>
      <c r="R13" s="510">
        <f t="shared" si="6"/>
        <v>18.760000000000002</v>
      </c>
      <c r="S13" s="636"/>
      <c r="T13" s="634"/>
      <c r="U13" s="1147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5"/>
    </row>
    <row r="14" spans="2:33" ht="21.65" customHeight="1" x14ac:dyDescent="0.45">
      <c r="B14" s="6"/>
      <c r="C14" s="1330"/>
      <c r="D14" s="494" t="s">
        <v>7</v>
      </c>
      <c r="E14" s="1100">
        <v>610.28</v>
      </c>
      <c r="F14" s="504">
        <f t="shared" si="0"/>
        <v>701.82</v>
      </c>
      <c r="G14" s="1101">
        <v>184.86</v>
      </c>
      <c r="H14" s="504">
        <f t="shared" si="1"/>
        <v>212.59</v>
      </c>
      <c r="I14" s="1111">
        <v>100.39</v>
      </c>
      <c r="J14" s="699">
        <f t="shared" si="2"/>
        <v>115.45</v>
      </c>
      <c r="K14" s="1102">
        <v>199.09</v>
      </c>
      <c r="L14" s="504">
        <f t="shared" si="3"/>
        <v>228.95</v>
      </c>
      <c r="M14" s="1101">
        <v>137</v>
      </c>
      <c r="N14" s="504">
        <f t="shared" si="4"/>
        <v>157.55000000000001</v>
      </c>
      <c r="O14" s="1101">
        <v>86.9</v>
      </c>
      <c r="P14" s="505">
        <f t="shared" si="5"/>
        <v>99.94</v>
      </c>
      <c r="Q14" s="1103">
        <v>15.81</v>
      </c>
      <c r="R14" s="510">
        <f t="shared" si="6"/>
        <v>18.18</v>
      </c>
      <c r="S14" s="636"/>
      <c r="T14" s="634"/>
      <c r="U14" s="1147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5"/>
    </row>
    <row r="15" spans="2:33" ht="21.65" customHeight="1" x14ac:dyDescent="0.45">
      <c r="B15" s="6"/>
      <c r="C15" s="1331"/>
      <c r="D15" s="511" t="s">
        <v>83</v>
      </c>
      <c r="E15" s="1105">
        <v>575.26</v>
      </c>
      <c r="F15" s="513">
        <f t="shared" si="0"/>
        <v>661.55</v>
      </c>
      <c r="G15" s="1106">
        <v>174.31</v>
      </c>
      <c r="H15" s="513">
        <f t="shared" si="1"/>
        <v>200.46</v>
      </c>
      <c r="I15" s="1112">
        <v>94.63</v>
      </c>
      <c r="J15" s="700">
        <f t="shared" si="2"/>
        <v>108.82</v>
      </c>
      <c r="K15" s="1107">
        <v>187.62</v>
      </c>
      <c r="L15" s="513">
        <f t="shared" si="3"/>
        <v>215.76</v>
      </c>
      <c r="M15" s="1106">
        <v>129.18</v>
      </c>
      <c r="N15" s="513">
        <f t="shared" si="4"/>
        <v>148.56</v>
      </c>
      <c r="O15" s="1106">
        <v>81.91</v>
      </c>
      <c r="P15" s="514">
        <f t="shared" si="5"/>
        <v>94.2</v>
      </c>
      <c r="Q15" s="1113">
        <v>20.05</v>
      </c>
      <c r="R15" s="519">
        <f t="shared" si="6"/>
        <v>23.06</v>
      </c>
      <c r="S15" s="636"/>
      <c r="T15" s="634"/>
      <c r="U15" s="1147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5"/>
    </row>
    <row r="16" spans="2:33" ht="21.65" customHeight="1" x14ac:dyDescent="0.45">
      <c r="B16" s="6"/>
      <c r="C16" s="1329" t="s">
        <v>30</v>
      </c>
      <c r="D16" s="494" t="s">
        <v>5</v>
      </c>
      <c r="E16" s="1096">
        <v>645.6</v>
      </c>
      <c r="F16" s="496">
        <f t="shared" si="0"/>
        <v>742.44</v>
      </c>
      <c r="G16" s="1097">
        <v>195.58</v>
      </c>
      <c r="H16" s="496">
        <f t="shared" si="1"/>
        <v>224.92</v>
      </c>
      <c r="I16" s="1109">
        <v>106.18</v>
      </c>
      <c r="J16" s="698">
        <f t="shared" si="2"/>
        <v>122.11</v>
      </c>
      <c r="K16" s="1098">
        <v>210.57</v>
      </c>
      <c r="L16" s="496">
        <f t="shared" si="3"/>
        <v>242.16</v>
      </c>
      <c r="M16" s="1097">
        <v>144.97</v>
      </c>
      <c r="N16" s="496">
        <f t="shared" si="4"/>
        <v>166.72</v>
      </c>
      <c r="O16" s="1097">
        <v>91.97</v>
      </c>
      <c r="P16" s="497">
        <f t="shared" si="5"/>
        <v>105.77</v>
      </c>
      <c r="Q16" s="1099">
        <v>17.98</v>
      </c>
      <c r="R16" s="521">
        <f t="shared" si="6"/>
        <v>20.68</v>
      </c>
      <c r="S16" s="539"/>
      <c r="T16" s="634"/>
      <c r="U16" s="1147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5"/>
    </row>
    <row r="17" spans="2:33" ht="21.65" customHeight="1" x14ac:dyDescent="0.45">
      <c r="B17" s="6"/>
      <c r="C17" s="1330"/>
      <c r="D17" s="494" t="s">
        <v>6</v>
      </c>
      <c r="E17" s="1100">
        <v>636.65</v>
      </c>
      <c r="F17" s="504">
        <f t="shared" si="0"/>
        <v>732.15</v>
      </c>
      <c r="G17" s="1101">
        <v>192.84</v>
      </c>
      <c r="H17" s="504">
        <f t="shared" si="1"/>
        <v>221.77</v>
      </c>
      <c r="I17" s="1111">
        <v>104.74</v>
      </c>
      <c r="J17" s="699">
        <f t="shared" si="2"/>
        <v>120.45</v>
      </c>
      <c r="K17" s="1102">
        <v>207.72</v>
      </c>
      <c r="L17" s="504">
        <f t="shared" si="3"/>
        <v>238.88</v>
      </c>
      <c r="M17" s="1101">
        <v>142.87</v>
      </c>
      <c r="N17" s="504">
        <f t="shared" si="4"/>
        <v>164.3</v>
      </c>
      <c r="O17" s="1101">
        <v>90.68</v>
      </c>
      <c r="P17" s="505">
        <f t="shared" si="5"/>
        <v>104.28</v>
      </c>
      <c r="Q17" s="1103">
        <v>16.399999999999999</v>
      </c>
      <c r="R17" s="510">
        <f t="shared" si="6"/>
        <v>18.86</v>
      </c>
      <c r="S17" s="637"/>
      <c r="T17" s="634"/>
      <c r="U17" s="1147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5"/>
    </row>
    <row r="18" spans="2:33" ht="21.65" customHeight="1" x14ac:dyDescent="0.45">
      <c r="B18" s="6"/>
      <c r="C18" s="1330"/>
      <c r="D18" s="494" t="s">
        <v>7</v>
      </c>
      <c r="E18" s="1100">
        <v>616.5</v>
      </c>
      <c r="F18" s="504">
        <f t="shared" si="0"/>
        <v>708.98</v>
      </c>
      <c r="G18" s="1101">
        <v>186.72</v>
      </c>
      <c r="H18" s="504">
        <f t="shared" si="1"/>
        <v>214.73</v>
      </c>
      <c r="I18" s="1111">
        <v>101.38</v>
      </c>
      <c r="J18" s="699">
        <f t="shared" si="2"/>
        <v>116.59</v>
      </c>
      <c r="K18" s="1102">
        <v>201.04</v>
      </c>
      <c r="L18" s="504">
        <f t="shared" si="3"/>
        <v>231.2</v>
      </c>
      <c r="M18" s="1101">
        <v>138.36000000000001</v>
      </c>
      <c r="N18" s="504">
        <f t="shared" si="4"/>
        <v>159.11000000000001</v>
      </c>
      <c r="O18" s="1101">
        <v>87.75</v>
      </c>
      <c r="P18" s="505">
        <f t="shared" si="5"/>
        <v>100.91</v>
      </c>
      <c r="Q18" s="1103">
        <v>15.94</v>
      </c>
      <c r="R18" s="510">
        <f t="shared" si="6"/>
        <v>18.329999999999998</v>
      </c>
      <c r="S18" s="637"/>
      <c r="T18" s="634"/>
      <c r="U18" s="1147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5"/>
    </row>
    <row r="19" spans="2:33" ht="21.65" customHeight="1" x14ac:dyDescent="0.45">
      <c r="B19" s="6"/>
      <c r="C19" s="1331"/>
      <c r="D19" s="511" t="s">
        <v>83</v>
      </c>
      <c r="E19" s="1105">
        <v>581.03</v>
      </c>
      <c r="F19" s="513">
        <f t="shared" si="0"/>
        <v>668.18</v>
      </c>
      <c r="G19" s="1106">
        <v>176.05</v>
      </c>
      <c r="H19" s="513">
        <f t="shared" si="1"/>
        <v>202.46</v>
      </c>
      <c r="I19" s="1112">
        <v>95.58</v>
      </c>
      <c r="J19" s="700">
        <f t="shared" si="2"/>
        <v>109.92</v>
      </c>
      <c r="K19" s="1107">
        <v>189.56</v>
      </c>
      <c r="L19" s="513">
        <f t="shared" si="3"/>
        <v>217.99</v>
      </c>
      <c r="M19" s="1106">
        <v>130.44999999999999</v>
      </c>
      <c r="N19" s="513">
        <f t="shared" si="4"/>
        <v>150.02000000000001</v>
      </c>
      <c r="O19" s="1106">
        <v>82.75</v>
      </c>
      <c r="P19" s="514">
        <f t="shared" si="5"/>
        <v>95.16</v>
      </c>
      <c r="Q19" s="1113">
        <v>20.32</v>
      </c>
      <c r="R19" s="519">
        <f t="shared" si="6"/>
        <v>23.37</v>
      </c>
      <c r="S19" s="635"/>
      <c r="T19" s="634"/>
      <c r="U19" s="1147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5"/>
    </row>
    <row r="20" spans="2:33" ht="21.65" customHeight="1" x14ac:dyDescent="0.45">
      <c r="B20" s="6"/>
      <c r="C20" s="1329" t="s">
        <v>31</v>
      </c>
      <c r="D20" s="494" t="s">
        <v>5</v>
      </c>
      <c r="E20" s="1096">
        <v>652.05999999999995</v>
      </c>
      <c r="F20" s="496">
        <f t="shared" si="0"/>
        <v>749.87</v>
      </c>
      <c r="G20" s="1097">
        <v>197.56</v>
      </c>
      <c r="H20" s="496">
        <f t="shared" si="1"/>
        <v>227.19</v>
      </c>
      <c r="I20" s="1109">
        <v>107.28</v>
      </c>
      <c r="J20" s="698">
        <f t="shared" si="2"/>
        <v>123.37</v>
      </c>
      <c r="K20" s="1098">
        <v>212.74</v>
      </c>
      <c r="L20" s="496">
        <f t="shared" si="3"/>
        <v>244.65</v>
      </c>
      <c r="M20" s="1097">
        <v>146.38999999999999</v>
      </c>
      <c r="N20" s="496">
        <f t="shared" si="4"/>
        <v>168.35</v>
      </c>
      <c r="O20" s="1097">
        <v>92.89</v>
      </c>
      <c r="P20" s="497">
        <f t="shared" si="5"/>
        <v>106.82</v>
      </c>
      <c r="Q20" s="1110">
        <v>18.059999999999999</v>
      </c>
      <c r="R20" s="521">
        <f t="shared" si="6"/>
        <v>20.77</v>
      </c>
      <c r="S20" s="539"/>
      <c r="T20" s="634"/>
      <c r="U20" s="1147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5"/>
    </row>
    <row r="21" spans="2:33" ht="21.65" customHeight="1" x14ac:dyDescent="0.45">
      <c r="B21" s="6"/>
      <c r="C21" s="1330"/>
      <c r="D21" s="494" t="s">
        <v>6</v>
      </c>
      <c r="E21" s="1100">
        <v>643.01</v>
      </c>
      <c r="F21" s="504">
        <f t="shared" si="0"/>
        <v>739.46</v>
      </c>
      <c r="G21" s="1101">
        <v>194.77</v>
      </c>
      <c r="H21" s="504">
        <f t="shared" si="1"/>
        <v>223.99</v>
      </c>
      <c r="I21" s="1111">
        <v>105.79</v>
      </c>
      <c r="J21" s="699">
        <f t="shared" si="2"/>
        <v>121.66</v>
      </c>
      <c r="K21" s="1102">
        <v>209.73</v>
      </c>
      <c r="L21" s="504">
        <f t="shared" si="3"/>
        <v>241.19</v>
      </c>
      <c r="M21" s="1101">
        <v>144.35</v>
      </c>
      <c r="N21" s="504">
        <f t="shared" si="4"/>
        <v>166</v>
      </c>
      <c r="O21" s="1101">
        <v>91.54</v>
      </c>
      <c r="P21" s="505">
        <f t="shared" si="5"/>
        <v>105.27</v>
      </c>
      <c r="Q21" s="1103">
        <v>16.59</v>
      </c>
      <c r="R21" s="510">
        <f t="shared" si="6"/>
        <v>19.079999999999998</v>
      </c>
      <c r="S21" s="637"/>
      <c r="T21" s="634"/>
      <c r="U21" s="1147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5"/>
    </row>
    <row r="22" spans="2:33" ht="21.65" customHeight="1" x14ac:dyDescent="0.45">
      <c r="B22" s="6"/>
      <c r="C22" s="1330"/>
      <c r="D22" s="494" t="s">
        <v>7</v>
      </c>
      <c r="E22" s="1100">
        <v>622.70000000000005</v>
      </c>
      <c r="F22" s="504">
        <f t="shared" si="0"/>
        <v>716.11</v>
      </c>
      <c r="G22" s="1101">
        <v>188.65</v>
      </c>
      <c r="H22" s="504">
        <f t="shared" si="1"/>
        <v>216.95</v>
      </c>
      <c r="I22" s="1111">
        <v>102.44</v>
      </c>
      <c r="J22" s="699">
        <f t="shared" si="2"/>
        <v>117.81</v>
      </c>
      <c r="K22" s="1102">
        <v>203.12</v>
      </c>
      <c r="L22" s="504">
        <f t="shared" si="3"/>
        <v>233.59</v>
      </c>
      <c r="M22" s="1101">
        <v>139.77000000000001</v>
      </c>
      <c r="N22" s="504">
        <f t="shared" si="4"/>
        <v>160.74</v>
      </c>
      <c r="O22" s="1101">
        <v>88.67</v>
      </c>
      <c r="P22" s="505">
        <f t="shared" si="5"/>
        <v>101.97</v>
      </c>
      <c r="Q22" s="1103">
        <v>16.05</v>
      </c>
      <c r="R22" s="510">
        <f t="shared" si="6"/>
        <v>18.46</v>
      </c>
      <c r="S22" s="637"/>
      <c r="T22" s="634"/>
      <c r="U22" s="1147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5"/>
    </row>
    <row r="23" spans="2:33" ht="21.65" customHeight="1" thickBot="1" x14ac:dyDescent="0.5">
      <c r="B23" s="6"/>
      <c r="C23" s="1345"/>
      <c r="D23" s="522" t="s">
        <v>83</v>
      </c>
      <c r="E23" s="1114">
        <v>586.75</v>
      </c>
      <c r="F23" s="524">
        <f t="shared" si="0"/>
        <v>674.76</v>
      </c>
      <c r="G23" s="1115">
        <v>177.82</v>
      </c>
      <c r="H23" s="524">
        <f t="shared" si="1"/>
        <v>204.49</v>
      </c>
      <c r="I23" s="1116">
        <v>96.65</v>
      </c>
      <c r="J23" s="701">
        <f t="shared" si="2"/>
        <v>111.15</v>
      </c>
      <c r="K23" s="1117">
        <v>191.5</v>
      </c>
      <c r="L23" s="524">
        <f t="shared" si="3"/>
        <v>220.23</v>
      </c>
      <c r="M23" s="1115">
        <v>131.81</v>
      </c>
      <c r="N23" s="524">
        <f t="shared" si="4"/>
        <v>151.58000000000001</v>
      </c>
      <c r="O23" s="1115">
        <v>83.66</v>
      </c>
      <c r="P23" s="525">
        <f t="shared" si="5"/>
        <v>96.21</v>
      </c>
      <c r="Q23" s="1118">
        <v>20.45</v>
      </c>
      <c r="R23" s="530">
        <f t="shared" si="6"/>
        <v>23.52</v>
      </c>
      <c r="S23" s="635"/>
      <c r="T23" s="634"/>
      <c r="U23" s="1147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5"/>
    </row>
    <row r="24" spans="2:33" ht="42" customHeight="1" thickBot="1" x14ac:dyDescent="0.5">
      <c r="B24" s="10"/>
      <c r="C24" s="531"/>
      <c r="D24" s="1119" t="s">
        <v>84</v>
      </c>
      <c r="E24" s="533"/>
      <c r="F24" s="538"/>
      <c r="G24" s="533"/>
      <c r="H24" s="538"/>
      <c r="I24" s="533"/>
      <c r="J24" s="538"/>
      <c r="K24" s="533"/>
      <c r="L24" s="538"/>
      <c r="M24" s="533"/>
      <c r="N24" s="538"/>
      <c r="O24" s="533"/>
      <c r="P24" s="538"/>
      <c r="Q24" s="535"/>
      <c r="R24" s="702"/>
      <c r="S24" s="635"/>
      <c r="T24" s="634"/>
      <c r="U24" s="1147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5"/>
    </row>
    <row r="25" spans="2:33" ht="24" customHeight="1" thickBot="1" x14ac:dyDescent="0.5">
      <c r="B25" s="10"/>
      <c r="C25" s="1346" t="s">
        <v>27</v>
      </c>
      <c r="D25" s="1333"/>
      <c r="E25" s="1333"/>
      <c r="F25" s="1333"/>
      <c r="G25" s="1333"/>
      <c r="H25" s="1333"/>
      <c r="I25" s="1333"/>
      <c r="J25" s="1334"/>
      <c r="K25" s="584"/>
      <c r="L25" s="584"/>
      <c r="M25" s="584"/>
      <c r="N25" s="539"/>
      <c r="O25" s="539"/>
      <c r="P25" s="539"/>
      <c r="Q25" s="539"/>
      <c r="R25" s="536"/>
      <c r="S25" s="539"/>
      <c r="T25" s="539"/>
      <c r="U25" s="1147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</row>
    <row r="26" spans="2:33" ht="6.65" customHeight="1" thickBot="1" x14ac:dyDescent="0.5">
      <c r="B26" s="10"/>
      <c r="C26" s="1347" t="s">
        <v>1</v>
      </c>
      <c r="D26" s="1348"/>
      <c r="E26" s="1350" t="s">
        <v>143</v>
      </c>
      <c r="F26" s="1351"/>
      <c r="G26" s="1350" t="s">
        <v>304</v>
      </c>
      <c r="H26" s="1351"/>
      <c r="I26" s="1354" t="s">
        <v>388</v>
      </c>
      <c r="J26" s="1355"/>
      <c r="K26" s="584"/>
      <c r="L26" s="584"/>
      <c r="M26" s="584"/>
      <c r="N26" s="539"/>
      <c r="O26" s="539"/>
      <c r="P26" s="539"/>
      <c r="Q26" s="539"/>
      <c r="R26" s="539"/>
      <c r="S26" s="539"/>
      <c r="T26" s="539"/>
      <c r="U26" s="1147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</row>
    <row r="27" spans="2:33" ht="62.5" customHeight="1" x14ac:dyDescent="0.45">
      <c r="B27" s="10"/>
      <c r="C27" s="1349"/>
      <c r="D27" s="1340"/>
      <c r="E27" s="1352"/>
      <c r="F27" s="1353"/>
      <c r="G27" s="1352"/>
      <c r="H27" s="1353"/>
      <c r="I27" s="1356"/>
      <c r="J27" s="1357"/>
      <c r="K27" s="584"/>
      <c r="L27" s="1347" t="s">
        <v>1</v>
      </c>
      <c r="M27" s="1348"/>
      <c r="N27" s="1358" t="s">
        <v>153</v>
      </c>
      <c r="O27" s="1359"/>
      <c r="P27" s="539"/>
      <c r="Q27" s="539"/>
      <c r="R27" s="539"/>
      <c r="S27" s="539"/>
      <c r="T27" s="539"/>
      <c r="U27" s="1147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</row>
    <row r="28" spans="2:33" ht="20.25" customHeight="1" x14ac:dyDescent="0.5">
      <c r="B28" s="10"/>
      <c r="C28" s="1360"/>
      <c r="D28" s="1361"/>
      <c r="E28" s="615"/>
      <c r="F28" s="616" t="s">
        <v>25</v>
      </c>
      <c r="G28" s="615"/>
      <c r="H28" s="617" t="s">
        <v>25</v>
      </c>
      <c r="I28" s="615"/>
      <c r="J28" s="612" t="s">
        <v>25</v>
      </c>
      <c r="K28" s="584"/>
      <c r="L28" s="1349"/>
      <c r="M28" s="1340"/>
      <c r="N28" s="619"/>
      <c r="O28" s="612" t="s">
        <v>25</v>
      </c>
      <c r="P28" s="539"/>
      <c r="Q28" s="539"/>
      <c r="R28" s="539"/>
      <c r="S28" s="539"/>
      <c r="T28" s="539"/>
      <c r="U28" s="1147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</row>
    <row r="29" spans="2:33" ht="21.65" customHeight="1" x14ac:dyDescent="0.45">
      <c r="B29" s="10"/>
      <c r="C29" s="1362" t="s">
        <v>5</v>
      </c>
      <c r="D29" s="1363"/>
      <c r="E29" s="549">
        <v>35.24</v>
      </c>
      <c r="F29" s="550">
        <f>ROUND(E29 * (1 + VAT), 2)</f>
        <v>40.53</v>
      </c>
      <c r="G29" s="549">
        <v>66.75</v>
      </c>
      <c r="H29" s="620">
        <f>ROUND(G29 * (1 + VAT), 2)</f>
        <v>76.760000000000005</v>
      </c>
      <c r="I29" s="621">
        <v>0</v>
      </c>
      <c r="J29" s="553">
        <f>ROUND(I29 * (1 + VAT), 2)</f>
        <v>0</v>
      </c>
      <c r="K29" s="584"/>
      <c r="L29" s="1364" t="s">
        <v>5</v>
      </c>
      <c r="M29" s="1365"/>
      <c r="N29" s="555">
        <v>0.82</v>
      </c>
      <c r="O29" s="704">
        <f>ROUND(N29 * (1 + VAT), 2)</f>
        <v>0.94</v>
      </c>
      <c r="P29" s="539"/>
      <c r="Q29" s="539"/>
      <c r="R29" s="539"/>
      <c r="S29" s="539"/>
      <c r="T29" s="539"/>
      <c r="U29" s="1147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</row>
    <row r="30" spans="2:33" ht="21.65" customHeight="1" x14ac:dyDescent="0.45">
      <c r="B30" s="10"/>
      <c r="C30" s="1344" t="s">
        <v>6</v>
      </c>
      <c r="D30" s="1261"/>
      <c r="E30" s="557">
        <v>32.29</v>
      </c>
      <c r="F30" s="558">
        <f>ROUND(E30 * (1 + VAT), 2)</f>
        <v>37.130000000000003</v>
      </c>
      <c r="G30" s="557">
        <v>61.22</v>
      </c>
      <c r="H30" s="559">
        <f>ROUND(G30 * (1 + VAT), 2)</f>
        <v>70.400000000000006</v>
      </c>
      <c r="I30" s="560">
        <v>0</v>
      </c>
      <c r="J30" s="561">
        <f>ROUND(I30 * (1 + VAT), 2)</f>
        <v>0</v>
      </c>
      <c r="K30" s="584"/>
      <c r="L30" s="1262" t="s">
        <v>6</v>
      </c>
      <c r="M30" s="1263"/>
      <c r="N30" s="563">
        <v>0.8</v>
      </c>
      <c r="O30" s="706">
        <f>ROUND(N30 * (1 + VAT), 2)</f>
        <v>0.92</v>
      </c>
      <c r="P30" s="539"/>
      <c r="Q30" s="539"/>
      <c r="R30" s="539"/>
      <c r="S30" s="539"/>
      <c r="T30" s="539"/>
      <c r="U30" s="1147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</row>
    <row r="31" spans="2:33" ht="21.65" customHeight="1" x14ac:dyDescent="0.45">
      <c r="B31" s="10"/>
      <c r="C31" s="1344" t="s">
        <v>7</v>
      </c>
      <c r="D31" s="1261"/>
      <c r="E31" s="557">
        <v>11.55</v>
      </c>
      <c r="F31" s="558">
        <f>ROUND(E31 * (1 + VAT), 2)</f>
        <v>13.28</v>
      </c>
      <c r="G31" s="557">
        <v>21.37</v>
      </c>
      <c r="H31" s="559">
        <f>ROUND(G31 * (1 + VAT), 2)</f>
        <v>24.58</v>
      </c>
      <c r="I31" s="557">
        <v>28.29</v>
      </c>
      <c r="J31" s="566">
        <f>ROUND(I31 * (1 + VAT), 2)</f>
        <v>32.53</v>
      </c>
      <c r="K31" s="584"/>
      <c r="L31" s="1262" t="s">
        <v>7</v>
      </c>
      <c r="M31" s="1263"/>
      <c r="N31" s="563">
        <v>0.73</v>
      </c>
      <c r="O31" s="706">
        <f>ROUND(N31 * (1 + VAT), 2)</f>
        <v>0.84</v>
      </c>
      <c r="P31" s="539"/>
      <c r="Q31" s="539"/>
      <c r="R31" s="539"/>
      <c r="S31" s="539"/>
      <c r="T31" s="539"/>
      <c r="U31" s="1147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</row>
    <row r="32" spans="2:33" ht="21.65" customHeight="1" thickBot="1" x14ac:dyDescent="0.5">
      <c r="B32" s="10"/>
      <c r="C32" s="1368" t="s">
        <v>83</v>
      </c>
      <c r="D32" s="1369"/>
      <c r="E32" s="569">
        <v>0</v>
      </c>
      <c r="F32" s="1121">
        <f>ROUND(E32 * (1 + VAT), 2)</f>
        <v>0</v>
      </c>
      <c r="G32" s="569">
        <v>0</v>
      </c>
      <c r="H32" s="1121">
        <f>ROUND(G32 * (1 + VAT), 2)</f>
        <v>0</v>
      </c>
      <c r="I32" s="569">
        <v>28.29</v>
      </c>
      <c r="J32" s="570">
        <f>ROUND(I32 * (1 + VAT), 2)</f>
        <v>32.53</v>
      </c>
      <c r="K32" s="584"/>
      <c r="L32" s="1368" t="s">
        <v>83</v>
      </c>
      <c r="M32" s="1369"/>
      <c r="N32" s="572">
        <v>0.7</v>
      </c>
      <c r="O32" s="710">
        <f>ROUND(N32 * (1 + VAT), 2)</f>
        <v>0.81</v>
      </c>
      <c r="P32" s="833"/>
      <c r="Q32" s="539"/>
      <c r="R32" s="539"/>
      <c r="S32" s="539"/>
      <c r="T32" s="539"/>
      <c r="U32" s="1147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</row>
    <row r="33" spans="2:32" s="110" customFormat="1" ht="21.65" customHeight="1" x14ac:dyDescent="0.45">
      <c r="B33" s="10"/>
      <c r="C33" s="532" t="s">
        <v>84</v>
      </c>
      <c r="D33" s="762"/>
      <c r="E33" s="575"/>
      <c r="F33" s="536"/>
      <c r="G33" s="536"/>
      <c r="H33" s="536"/>
      <c r="I33" s="536"/>
      <c r="J33" s="536"/>
      <c r="K33" s="584"/>
      <c r="L33" s="532" t="s">
        <v>84</v>
      </c>
      <c r="M33" s="762"/>
      <c r="N33" s="577"/>
      <c r="O33" s="1152"/>
      <c r="P33" s="576"/>
      <c r="Q33" s="539"/>
      <c r="R33" s="539"/>
      <c r="S33" s="539"/>
      <c r="T33" s="539"/>
      <c r="U33" s="1147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</row>
    <row r="34" spans="2:32" ht="20.25" customHeight="1" thickBot="1" x14ac:dyDescent="0.5">
      <c r="B34" s="10"/>
      <c r="C34" s="539"/>
      <c r="D34" s="539"/>
      <c r="E34" s="539"/>
      <c r="F34" s="539"/>
      <c r="G34" s="1122"/>
      <c r="H34" s="1122"/>
      <c r="I34" s="584"/>
      <c r="J34" s="584"/>
      <c r="K34" s="584"/>
      <c r="L34" s="584"/>
      <c r="M34" s="584"/>
      <c r="N34" s="539"/>
      <c r="O34" s="539"/>
      <c r="P34" s="539"/>
      <c r="Q34" s="575"/>
      <c r="R34" s="536"/>
      <c r="S34" s="539"/>
      <c r="T34" s="539"/>
      <c r="U34" s="1147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</row>
    <row r="35" spans="2:32" ht="20.25" customHeight="1" x14ac:dyDescent="0.5">
      <c r="B35" s="10"/>
      <c r="C35" s="1370" t="s">
        <v>51</v>
      </c>
      <c r="D35" s="1371"/>
      <c r="E35" s="1358" t="s">
        <v>389</v>
      </c>
      <c r="F35" s="1372"/>
      <c r="G35" s="1375" t="s">
        <v>390</v>
      </c>
      <c r="H35" s="1359"/>
      <c r="I35" s="584"/>
      <c r="J35" s="584"/>
      <c r="K35" s="584"/>
      <c r="L35" s="1325" t="s">
        <v>426</v>
      </c>
      <c r="M35" s="1377"/>
      <c r="N35" s="1377"/>
      <c r="O35" s="1326"/>
      <c r="P35" s="539"/>
      <c r="Q35" s="539"/>
      <c r="R35" s="539"/>
      <c r="S35" s="539"/>
      <c r="T35" s="539"/>
      <c r="U35" s="1147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</row>
    <row r="36" spans="2:32" ht="20.25" customHeight="1" x14ac:dyDescent="0.45">
      <c r="B36" s="10"/>
      <c r="C36" s="862"/>
      <c r="D36" s="996"/>
      <c r="E36" s="1373"/>
      <c r="F36" s="1374"/>
      <c r="G36" s="1376"/>
      <c r="H36" s="1328"/>
      <c r="I36" s="584"/>
      <c r="J36" s="584"/>
      <c r="K36" s="584"/>
      <c r="L36" s="1154"/>
      <c r="M36" s="1155"/>
      <c r="N36" s="1155"/>
      <c r="O36" s="1156"/>
      <c r="P36" s="539"/>
      <c r="Q36" s="539"/>
      <c r="R36" s="539"/>
      <c r="S36" s="539"/>
      <c r="T36" s="539"/>
      <c r="U36" s="1147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</row>
    <row r="37" spans="2:32" ht="31.9" customHeight="1" x14ac:dyDescent="0.45">
      <c r="B37" s="10"/>
      <c r="C37" s="1378"/>
      <c r="D37" s="1379"/>
      <c r="E37" s="625"/>
      <c r="F37" s="624" t="s">
        <v>25</v>
      </c>
      <c r="G37" s="625"/>
      <c r="H37" s="626" t="s">
        <v>25</v>
      </c>
      <c r="I37" s="584"/>
      <c r="J37" s="584"/>
      <c r="K37" s="584"/>
      <c r="L37" s="1380" t="s">
        <v>41</v>
      </c>
      <c r="M37" s="1381"/>
      <c r="N37" s="1338" t="s">
        <v>42</v>
      </c>
      <c r="O37" s="1382"/>
      <c r="P37" s="539"/>
      <c r="Q37" s="539"/>
      <c r="R37" s="539"/>
      <c r="S37" s="539"/>
      <c r="T37" s="539"/>
      <c r="U37" s="1147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</row>
    <row r="38" spans="2:32" ht="21.65" customHeight="1" x14ac:dyDescent="0.5">
      <c r="B38" s="10"/>
      <c r="C38" s="1296" t="s">
        <v>35</v>
      </c>
      <c r="D38" s="1297"/>
      <c r="E38" s="1123">
        <v>28.61</v>
      </c>
      <c r="F38" s="1124">
        <f>ROUND(E38 * (1 + VAT), 2)</f>
        <v>32.9</v>
      </c>
      <c r="G38" s="1125">
        <v>6.27</v>
      </c>
      <c r="H38" s="1126">
        <f>ROUND(G38 * (1 + VAT), 2)</f>
        <v>7.21</v>
      </c>
      <c r="I38" s="584"/>
      <c r="J38" s="584"/>
      <c r="K38" s="584"/>
      <c r="L38" s="727"/>
      <c r="M38" s="624" t="s">
        <v>25</v>
      </c>
      <c r="N38" s="728"/>
      <c r="O38" s="626" t="s">
        <v>25</v>
      </c>
      <c r="P38" s="539"/>
      <c r="Q38" s="539"/>
      <c r="R38" s="539"/>
      <c r="S38" s="539"/>
      <c r="T38" s="539"/>
      <c r="U38" s="1147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</row>
    <row r="39" spans="2:32" ht="21.65" customHeight="1" thickBot="1" x14ac:dyDescent="0.55000000000000004">
      <c r="B39" s="10"/>
      <c r="C39" s="1296" t="s">
        <v>36</v>
      </c>
      <c r="D39" s="1297"/>
      <c r="E39" s="1127">
        <v>130.72999999999999</v>
      </c>
      <c r="F39" s="1128">
        <f>ROUND(E39 * (1 + VAT), 2)</f>
        <v>150.34</v>
      </c>
      <c r="G39" s="1129">
        <v>36.61</v>
      </c>
      <c r="H39" s="1130">
        <f>ROUND(G39 * (1 + VAT), 2)</f>
        <v>42.1</v>
      </c>
      <c r="I39" s="584"/>
      <c r="J39" s="584"/>
      <c r="K39" s="584"/>
      <c r="L39" s="602">
        <v>28.3</v>
      </c>
      <c r="M39" s="717">
        <f>ROUND(L39 * (1 + VAT), 2)</f>
        <v>32.549999999999997</v>
      </c>
      <c r="N39" s="1131">
        <v>0</v>
      </c>
      <c r="O39" s="1132">
        <f>ROUND(N39 * (1 + VAT), 2)</f>
        <v>0</v>
      </c>
      <c r="P39" s="539"/>
      <c r="Q39" s="539"/>
      <c r="R39" s="539"/>
      <c r="S39" s="539"/>
      <c r="T39" s="539"/>
      <c r="U39" s="1147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</row>
    <row r="40" spans="2:32" ht="21.65" customHeight="1" x14ac:dyDescent="0.5">
      <c r="B40" s="10"/>
      <c r="C40" s="1296" t="s">
        <v>37</v>
      </c>
      <c r="D40" s="1297"/>
      <c r="E40" s="1127">
        <v>402.32</v>
      </c>
      <c r="F40" s="1128">
        <f>ROUND(E40 * (1 + VAT), 2)</f>
        <v>462.67</v>
      </c>
      <c r="G40" s="1129">
        <v>72.83</v>
      </c>
      <c r="H40" s="1130">
        <f>ROUND(G40 * (1 + VAT), 2)</f>
        <v>83.75</v>
      </c>
      <c r="I40" s="539"/>
      <c r="J40" s="539"/>
      <c r="K40" s="539"/>
      <c r="L40" s="539"/>
      <c r="M40" s="539"/>
      <c r="N40" s="1133"/>
      <c r="O40" s="1133"/>
      <c r="P40" s="539"/>
      <c r="Q40" s="539"/>
      <c r="R40" s="539"/>
      <c r="S40" s="539"/>
      <c r="T40" s="539"/>
      <c r="U40" s="1147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</row>
    <row r="41" spans="2:32" ht="21.65" customHeight="1" x14ac:dyDescent="0.5">
      <c r="B41" s="10"/>
      <c r="C41" s="1296" t="s">
        <v>33</v>
      </c>
      <c r="D41" s="1297"/>
      <c r="E41" s="1127">
        <v>402.32</v>
      </c>
      <c r="F41" s="1128">
        <f>ROUND(E41 * (1 + VAT), 2)</f>
        <v>462.67</v>
      </c>
      <c r="G41" s="1129">
        <v>181.34</v>
      </c>
      <c r="H41" s="1130">
        <f>ROUND(G41 * (1 + VAT), 2)</f>
        <v>208.54</v>
      </c>
      <c r="I41" s="539"/>
      <c r="J41" s="539"/>
      <c r="K41" s="539"/>
      <c r="L41" s="539"/>
      <c r="M41" s="539"/>
      <c r="N41" s="539"/>
      <c r="O41" s="539"/>
      <c r="P41" s="539"/>
      <c r="Q41" s="539"/>
      <c r="R41" s="539"/>
      <c r="S41" s="539"/>
      <c r="T41" s="539"/>
      <c r="U41" s="1147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</row>
    <row r="42" spans="2:32" ht="21.65" customHeight="1" thickBot="1" x14ac:dyDescent="0.5">
      <c r="B42" s="10"/>
      <c r="C42" s="1396" t="s">
        <v>32</v>
      </c>
      <c r="D42" s="1299"/>
      <c r="E42" s="593">
        <v>7883.85</v>
      </c>
      <c r="F42" s="592">
        <f>ROUND(E42 * (1 + VAT), 2)</f>
        <v>9066.43</v>
      </c>
      <c r="G42" s="593">
        <v>251.77</v>
      </c>
      <c r="H42" s="594">
        <f>ROUND(G42 * (1 + VAT), 2)</f>
        <v>289.54000000000002</v>
      </c>
      <c r="I42" s="539"/>
      <c r="J42" s="539"/>
      <c r="K42" s="584"/>
      <c r="L42" s="539"/>
      <c r="M42" s="539"/>
      <c r="N42" s="539"/>
      <c r="O42" s="539"/>
      <c r="P42" s="539"/>
      <c r="Q42" s="539"/>
      <c r="R42" s="539"/>
      <c r="S42" s="539"/>
      <c r="T42" s="539"/>
      <c r="U42" s="1147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</row>
    <row r="43" spans="2:32" ht="12" customHeight="1" x14ac:dyDescent="0.45">
      <c r="B43" s="10"/>
      <c r="C43" s="595"/>
      <c r="D43" s="595"/>
      <c r="E43" s="539"/>
      <c r="F43" s="539"/>
      <c r="G43" s="596"/>
      <c r="H43" s="597"/>
      <c r="I43" s="539"/>
      <c r="J43" s="539"/>
      <c r="K43" s="584"/>
      <c r="L43" s="539"/>
      <c r="M43" s="539"/>
      <c r="N43" s="539"/>
      <c r="O43" s="539"/>
      <c r="P43" s="539"/>
      <c r="Q43" s="539"/>
      <c r="R43" s="539"/>
      <c r="S43" s="539"/>
      <c r="T43" s="539"/>
      <c r="U43" s="1147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</row>
    <row r="44" spans="2:32" ht="6.65" customHeight="1" thickBot="1" x14ac:dyDescent="0.5">
      <c r="B44" s="10"/>
      <c r="C44" s="539"/>
      <c r="D44" s="539"/>
      <c r="E44" s="539"/>
      <c r="F44" s="539"/>
      <c r="G44" s="539"/>
      <c r="H44" s="539"/>
      <c r="I44" s="539"/>
      <c r="J44" s="539"/>
      <c r="K44" s="584"/>
      <c r="L44" s="584"/>
      <c r="M44" s="584"/>
      <c r="N44" s="539"/>
      <c r="O44" s="539"/>
      <c r="P44" s="539"/>
      <c r="Q44" s="539"/>
      <c r="R44" s="539"/>
      <c r="S44" s="539"/>
      <c r="T44" s="539"/>
      <c r="U44" s="1147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</row>
    <row r="45" spans="2:32" ht="32.5" customHeight="1" x14ac:dyDescent="0.45">
      <c r="B45" s="10"/>
      <c r="C45" s="1366" t="s">
        <v>394</v>
      </c>
      <c r="D45" s="1367"/>
      <c r="E45" s="539"/>
      <c r="F45" s="539"/>
      <c r="G45" s="539"/>
      <c r="H45" s="539"/>
      <c r="I45" s="584"/>
      <c r="J45" s="539"/>
      <c r="K45" s="584"/>
      <c r="L45" s="584"/>
      <c r="M45" s="584"/>
      <c r="N45" s="539"/>
      <c r="O45" s="539"/>
      <c r="P45" s="539"/>
      <c r="Q45" s="539"/>
      <c r="R45" s="539"/>
      <c r="S45" s="539"/>
      <c r="T45" s="539"/>
      <c r="U45" s="1147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</row>
    <row r="46" spans="2:32" ht="27.75" customHeight="1" x14ac:dyDescent="0.45">
      <c r="C46" s="1308"/>
      <c r="D46" s="1303"/>
      <c r="E46" s="576"/>
      <c r="F46" s="539"/>
      <c r="G46" s="539"/>
      <c r="H46" s="539"/>
      <c r="I46" s="584"/>
      <c r="J46" s="539"/>
      <c r="K46" s="584"/>
      <c r="L46" s="584"/>
      <c r="M46" s="584"/>
      <c r="N46" s="539"/>
      <c r="O46" s="539"/>
      <c r="P46" s="539"/>
      <c r="Q46" s="539"/>
      <c r="R46" s="539"/>
      <c r="S46" s="539"/>
      <c r="T46" s="539"/>
      <c r="U46" s="1147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</row>
    <row r="47" spans="2:32" ht="6" customHeight="1" x14ac:dyDescent="0.45">
      <c r="C47" s="1308"/>
      <c r="D47" s="1303"/>
      <c r="E47" s="539"/>
      <c r="F47" s="539"/>
      <c r="G47" s="539"/>
      <c r="H47" s="539"/>
      <c r="I47" s="584"/>
      <c r="J47" s="584"/>
      <c r="K47" s="584"/>
      <c r="L47" s="584"/>
      <c r="M47" s="584"/>
      <c r="N47" s="539"/>
      <c r="O47" s="539"/>
      <c r="P47" s="539"/>
      <c r="Q47" s="539"/>
      <c r="R47" s="539"/>
      <c r="S47" s="539"/>
      <c r="T47" s="539"/>
      <c r="U47" s="1147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</row>
    <row r="48" spans="2:32" ht="17.25" customHeight="1" x14ac:dyDescent="0.45">
      <c r="C48" s="598"/>
      <c r="D48" s="601" t="s">
        <v>25</v>
      </c>
      <c r="E48" s="539"/>
      <c r="F48" s="539"/>
      <c r="G48" s="539"/>
      <c r="H48" s="539"/>
      <c r="I48" s="584"/>
      <c r="J48" s="722"/>
      <c r="K48" s="584"/>
      <c r="L48" s="584"/>
      <c r="M48" s="584"/>
      <c r="N48" s="539"/>
      <c r="O48" s="539"/>
      <c r="P48" s="539"/>
      <c r="Q48" s="539"/>
      <c r="R48" s="539"/>
      <c r="S48" s="539"/>
      <c r="T48" s="539"/>
      <c r="U48" s="1147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</row>
    <row r="49" spans="1:32" ht="23.5" thickBot="1" x14ac:dyDescent="0.5">
      <c r="C49" s="628">
        <v>15.67</v>
      </c>
      <c r="D49" s="1148">
        <f>ROUND(C49 * (1 + VAT), 2)</f>
        <v>18.02</v>
      </c>
      <c r="E49" s="576"/>
      <c r="F49" s="539"/>
      <c r="G49" s="539"/>
      <c r="H49" s="539"/>
      <c r="I49" s="584"/>
      <c r="J49" s="584"/>
      <c r="K49" s="584"/>
      <c r="L49" s="584"/>
      <c r="M49" s="584"/>
      <c r="N49" s="539"/>
      <c r="O49" s="539"/>
      <c r="P49" s="539"/>
      <c r="Q49" s="539"/>
      <c r="R49" s="539"/>
      <c r="S49" s="539"/>
      <c r="T49" s="539"/>
      <c r="U49" s="1147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</row>
    <row r="50" spans="1:32" ht="22.5" x14ac:dyDescent="0.45">
      <c r="A50" s="8"/>
      <c r="B50" s="8"/>
      <c r="C50" s="1134"/>
      <c r="D50" s="539"/>
      <c r="E50" s="539"/>
      <c r="F50" s="539"/>
      <c r="G50" s="1134"/>
      <c r="H50" s="539"/>
      <c r="I50" s="539"/>
      <c r="J50" s="539"/>
      <c r="K50" s="584"/>
      <c r="L50" s="584"/>
      <c r="M50" s="584"/>
      <c r="N50" s="539"/>
      <c r="O50" s="539"/>
      <c r="P50" s="539"/>
      <c r="Q50" s="539"/>
      <c r="R50" s="539"/>
      <c r="S50" s="539"/>
      <c r="T50" s="539"/>
      <c r="U50" s="1147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</row>
    <row r="51" spans="1:32" ht="18.649999999999999" customHeight="1" thickBot="1" x14ac:dyDescent="0.5">
      <c r="A51" s="8"/>
      <c r="B51" s="8"/>
      <c r="C51" s="1134"/>
      <c r="D51" s="539"/>
      <c r="E51" s="1134"/>
      <c r="F51" s="539"/>
      <c r="G51" s="1134"/>
      <c r="H51" s="539"/>
      <c r="I51" s="539"/>
      <c r="J51" s="539"/>
      <c r="K51" s="584"/>
      <c r="L51" s="584"/>
      <c r="M51" s="584"/>
      <c r="N51" s="539"/>
      <c r="O51" s="539"/>
      <c r="P51" s="539"/>
      <c r="Q51" s="539"/>
      <c r="R51" s="539"/>
      <c r="S51" s="539"/>
      <c r="T51" s="539"/>
      <c r="U51" s="1147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</row>
    <row r="52" spans="1:32" ht="23.5" thickBot="1" x14ac:dyDescent="0.5">
      <c r="A52" s="8"/>
      <c r="B52" s="8"/>
      <c r="C52" s="1384" t="s">
        <v>310</v>
      </c>
      <c r="D52" s="1385"/>
      <c r="E52" s="1385"/>
      <c r="F52" s="1385"/>
      <c r="G52" s="1385"/>
      <c r="H52" s="1385"/>
      <c r="I52" s="1385"/>
      <c r="J52" s="1385"/>
      <c r="K52" s="1385"/>
      <c r="L52" s="1385"/>
      <c r="M52" s="1385"/>
      <c r="N52" s="1386"/>
      <c r="O52" s="539"/>
      <c r="P52" s="539"/>
      <c r="Q52" s="539"/>
      <c r="R52" s="539"/>
      <c r="S52" s="539"/>
      <c r="T52" s="539"/>
      <c r="U52" s="1147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</row>
    <row r="53" spans="1:32" ht="26.5" customHeight="1" x14ac:dyDescent="0.45">
      <c r="A53" s="8"/>
      <c r="B53" s="8"/>
      <c r="C53" s="1397" t="s">
        <v>397</v>
      </c>
      <c r="D53" s="1398"/>
      <c r="E53" s="1398"/>
      <c r="F53" s="1398"/>
      <c r="G53" s="1398"/>
      <c r="H53" s="1348"/>
      <c r="I53" s="1399" t="s">
        <v>398</v>
      </c>
      <c r="J53" s="1398"/>
      <c r="K53" s="1398"/>
      <c r="L53" s="1398"/>
      <c r="M53" s="1398"/>
      <c r="N53" s="1400"/>
      <c r="O53" s="539"/>
      <c r="P53" s="539"/>
      <c r="Q53" s="539"/>
      <c r="R53" s="539"/>
      <c r="S53" s="539"/>
      <c r="T53" s="539"/>
      <c r="U53" s="1147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</row>
    <row r="54" spans="1:32" ht="20.25" customHeight="1" x14ac:dyDescent="0.45">
      <c r="A54" s="8"/>
      <c r="B54" s="8"/>
      <c r="C54" s="1383" t="s">
        <v>2</v>
      </c>
      <c r="D54" s="1341"/>
      <c r="E54" s="1339" t="s">
        <v>3</v>
      </c>
      <c r="F54" s="1341"/>
      <c r="G54" s="1339" t="s">
        <v>4</v>
      </c>
      <c r="H54" s="1340"/>
      <c r="I54" s="1342" t="s">
        <v>2</v>
      </c>
      <c r="J54" s="1341"/>
      <c r="K54" s="1339" t="s">
        <v>3</v>
      </c>
      <c r="L54" s="1341"/>
      <c r="M54" s="1339" t="s">
        <v>4</v>
      </c>
      <c r="N54" s="1343"/>
      <c r="O54" s="539"/>
      <c r="P54" s="539"/>
      <c r="Q54" s="539"/>
      <c r="R54" s="539"/>
      <c r="S54" s="539"/>
      <c r="T54" s="539"/>
      <c r="U54" s="1147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</row>
    <row r="55" spans="1:32" ht="16.5" customHeight="1" x14ac:dyDescent="0.45">
      <c r="A55" s="8"/>
      <c r="B55" s="8"/>
      <c r="C55" s="1149"/>
      <c r="D55" s="610" t="s">
        <v>25</v>
      </c>
      <c r="E55" s="1150"/>
      <c r="F55" s="610" t="s">
        <v>25</v>
      </c>
      <c r="G55" s="1150"/>
      <c r="H55" s="616" t="s">
        <v>25</v>
      </c>
      <c r="I55" s="1151"/>
      <c r="J55" s="610" t="s">
        <v>25</v>
      </c>
      <c r="K55" s="1150"/>
      <c r="L55" s="610" t="s">
        <v>25</v>
      </c>
      <c r="M55" s="1150"/>
      <c r="N55" s="612" t="s">
        <v>25</v>
      </c>
      <c r="O55" s="539"/>
      <c r="P55" s="539"/>
      <c r="Q55" s="539"/>
      <c r="R55" s="539"/>
      <c r="S55" s="539"/>
      <c r="T55" s="539"/>
      <c r="U55" s="1147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</row>
    <row r="56" spans="1:32" ht="21.65" customHeight="1" thickBot="1" x14ac:dyDescent="0.5">
      <c r="A56" s="8"/>
      <c r="B56" s="8"/>
      <c r="C56" s="1137">
        <f>ROUND(E11/'Loss Factors'!$T$6, 2)</f>
        <v>563.54</v>
      </c>
      <c r="D56" s="1138">
        <f t="shared" ref="D56" si="7">ROUND(C56 * (1 + VAT), 2)</f>
        <v>648.07000000000005</v>
      </c>
      <c r="E56" s="1139">
        <f>ROUND(G11/'Loss Factors'!$T$6, 2)</f>
        <v>170.71</v>
      </c>
      <c r="F56" s="1138">
        <f t="shared" ref="F56" si="8">ROUND(E56 * (1 + VAT), 2)</f>
        <v>196.32</v>
      </c>
      <c r="G56" s="1139">
        <f>ROUND(I11/'Loss Factors'!$T$6, 2)</f>
        <v>92.7</v>
      </c>
      <c r="H56" s="1140">
        <f t="shared" ref="H56" si="9">ROUND(G56 * (1 + VAT), 2)</f>
        <v>106.61</v>
      </c>
      <c r="I56" s="1141">
        <f>ROUND(K11/'Loss Factors'!$T$6, 2)</f>
        <v>183.83</v>
      </c>
      <c r="J56" s="1138">
        <f t="shared" ref="J56" si="10">ROUND(I56 * (1 + VAT), 2)</f>
        <v>211.4</v>
      </c>
      <c r="K56" s="1139">
        <f>ROUND(M11/'Loss Factors'!$T$6, 2)</f>
        <v>126.52</v>
      </c>
      <c r="L56" s="1138">
        <f t="shared" ref="L56" si="11">ROUND(K56 * (1 + VAT), 2)</f>
        <v>145.5</v>
      </c>
      <c r="M56" s="1139">
        <f>ROUND(O11/'Loss Factors'!$T$6, 2)</f>
        <v>80.25</v>
      </c>
      <c r="N56" s="1142">
        <f t="shared" ref="N56" si="12">ROUND(M56 * (1 + VAT), 2)</f>
        <v>92.29</v>
      </c>
      <c r="O56" s="539"/>
      <c r="P56" s="539"/>
      <c r="Q56" s="539"/>
      <c r="R56" s="539"/>
      <c r="S56" s="539"/>
      <c r="T56" s="539"/>
      <c r="U56" s="1147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</row>
    <row r="57" spans="1:32" ht="23" thickBot="1" x14ac:dyDescent="0.5">
      <c r="A57" s="8"/>
      <c r="B57" s="8"/>
      <c r="C57" s="539"/>
      <c r="D57" s="539"/>
      <c r="E57" s="539"/>
      <c r="F57" s="539"/>
      <c r="G57" s="539"/>
      <c r="H57" s="539"/>
      <c r="I57" s="539"/>
      <c r="J57" s="539"/>
      <c r="K57" s="584"/>
      <c r="L57" s="584"/>
      <c r="M57" s="584"/>
      <c r="N57" s="539"/>
      <c r="O57" s="539"/>
      <c r="P57" s="539"/>
      <c r="Q57" s="539"/>
      <c r="R57" s="539"/>
      <c r="S57" s="539"/>
      <c r="T57" s="539"/>
      <c r="U57" s="539"/>
    </row>
    <row r="58" spans="1:32" ht="23.5" thickBot="1" x14ac:dyDescent="0.5">
      <c r="A58" s="8"/>
      <c r="B58" s="8"/>
      <c r="C58" s="1384" t="s">
        <v>427</v>
      </c>
      <c r="D58" s="1385"/>
      <c r="E58" s="1385"/>
      <c r="F58" s="1385"/>
      <c r="G58" s="1385"/>
      <c r="H58" s="1385"/>
      <c r="I58" s="1385"/>
      <c r="J58" s="1385"/>
      <c r="K58" s="1385"/>
      <c r="L58" s="1385"/>
      <c r="M58" s="1385"/>
      <c r="N58" s="1386"/>
      <c r="O58" s="539"/>
      <c r="P58" s="539"/>
      <c r="Q58" s="539"/>
      <c r="R58" s="539"/>
      <c r="S58" s="539"/>
      <c r="T58" s="539"/>
      <c r="U58" s="539"/>
    </row>
    <row r="59" spans="1:32" s="110" customFormat="1" ht="26.5" customHeight="1" x14ac:dyDescent="0.45">
      <c r="A59" s="8"/>
      <c r="B59" s="8"/>
      <c r="C59" s="1387" t="s">
        <v>397</v>
      </c>
      <c r="D59" s="1388"/>
      <c r="E59" s="1388"/>
      <c r="F59" s="1388"/>
      <c r="G59" s="1388"/>
      <c r="H59" s="1389"/>
      <c r="I59" s="1390" t="s">
        <v>398</v>
      </c>
      <c r="J59" s="1388"/>
      <c r="K59" s="1388"/>
      <c r="L59" s="1388"/>
      <c r="M59" s="1388"/>
      <c r="N59" s="1391"/>
      <c r="O59" s="539"/>
      <c r="P59" s="539"/>
      <c r="Q59" s="539"/>
      <c r="R59" s="539"/>
      <c r="S59" s="539"/>
      <c r="T59" s="539"/>
      <c r="U59" s="1147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</row>
    <row r="60" spans="1:32" s="110" customFormat="1" ht="20.25" customHeight="1" x14ac:dyDescent="0.45">
      <c r="A60" s="8"/>
      <c r="B60" s="8"/>
      <c r="C60" s="1378" t="s">
        <v>2</v>
      </c>
      <c r="D60" s="1392"/>
      <c r="E60" s="1393" t="s">
        <v>3</v>
      </c>
      <c r="F60" s="1392"/>
      <c r="G60" s="1393" t="s">
        <v>4</v>
      </c>
      <c r="H60" s="1379"/>
      <c r="I60" s="1394" t="s">
        <v>2</v>
      </c>
      <c r="J60" s="1392"/>
      <c r="K60" s="1393" t="s">
        <v>3</v>
      </c>
      <c r="L60" s="1392"/>
      <c r="M60" s="1393" t="s">
        <v>4</v>
      </c>
      <c r="N60" s="1395"/>
      <c r="O60" s="539"/>
      <c r="P60" s="539"/>
      <c r="Q60" s="539"/>
      <c r="R60" s="539"/>
      <c r="S60" s="539"/>
      <c r="T60" s="539"/>
      <c r="U60" s="1147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</row>
    <row r="61" spans="1:32" ht="23" x14ac:dyDescent="0.45">
      <c r="A61" s="8"/>
      <c r="B61" s="8"/>
      <c r="C61" s="1143"/>
      <c r="D61" s="1093" t="s">
        <v>25</v>
      </c>
      <c r="E61" s="1094"/>
      <c r="F61" s="1093" t="s">
        <v>25</v>
      </c>
      <c r="G61" s="1094"/>
      <c r="H61" s="988" t="s">
        <v>25</v>
      </c>
      <c r="I61" s="1095"/>
      <c r="J61" s="1093" t="s">
        <v>25</v>
      </c>
      <c r="K61" s="1094"/>
      <c r="L61" s="1093" t="s">
        <v>25</v>
      </c>
      <c r="M61" s="1094"/>
      <c r="N61" s="1092" t="s">
        <v>25</v>
      </c>
      <c r="O61" s="539"/>
      <c r="P61" s="539"/>
      <c r="Q61" s="539"/>
      <c r="R61" s="539"/>
      <c r="S61" s="539"/>
      <c r="T61" s="539"/>
      <c r="U61" s="539"/>
    </row>
    <row r="62" spans="1:32" ht="21.65" customHeight="1" thickBot="1" x14ac:dyDescent="0.5">
      <c r="A62" s="8"/>
      <c r="B62" s="8"/>
      <c r="C62" s="1137">
        <f>C56-ROUND('Env levy'!$C$8,2)</f>
        <v>560.04999999999995</v>
      </c>
      <c r="D62" s="1138">
        <f>ROUND(C62 * (1 + VAT), 2)</f>
        <v>644.05999999999995</v>
      </c>
      <c r="E62" s="1139">
        <f>E56-ROUND('Env levy'!$C$8,2)</f>
        <v>167.22</v>
      </c>
      <c r="F62" s="1138">
        <f t="shared" ref="F62" si="13">ROUND(E62 * (1 + VAT), 2)</f>
        <v>192.3</v>
      </c>
      <c r="G62" s="1139">
        <f>G56-ROUND('Env levy'!$C$8,2)</f>
        <v>89.210000000000008</v>
      </c>
      <c r="H62" s="1140">
        <f t="shared" ref="H62" si="14">ROUND(G62 * (1 + VAT), 2)</f>
        <v>102.59</v>
      </c>
      <c r="I62" s="1141">
        <f>I56-ROUND('Env levy'!$C$8,2)</f>
        <v>180.34</v>
      </c>
      <c r="J62" s="1138">
        <f t="shared" ref="J62" si="15">ROUND(I62 * (1 + VAT), 2)</f>
        <v>207.39</v>
      </c>
      <c r="K62" s="1139">
        <f>K56-ROUND('Env levy'!$C$8,2)</f>
        <v>123.03</v>
      </c>
      <c r="L62" s="1138">
        <f t="shared" ref="L62" si="16">ROUND(K62 * (1 + VAT), 2)</f>
        <v>141.47999999999999</v>
      </c>
      <c r="M62" s="1139">
        <f>M56-ROUND('Env levy'!$C$8,2)</f>
        <v>76.760000000000005</v>
      </c>
      <c r="N62" s="1142">
        <f t="shared" ref="N62" si="17">ROUND(M62 * (1 + VAT), 2)</f>
        <v>88.27</v>
      </c>
      <c r="O62" s="539"/>
      <c r="P62" s="539"/>
      <c r="Q62" s="539"/>
      <c r="R62" s="539"/>
      <c r="S62" s="539"/>
      <c r="T62" s="539"/>
      <c r="U62" s="539"/>
    </row>
    <row r="63" spans="1:32" ht="22.5" x14ac:dyDescent="0.45">
      <c r="A63" s="8"/>
      <c r="B63" s="8"/>
      <c r="C63" s="539"/>
      <c r="D63" s="539"/>
      <c r="E63" s="539"/>
      <c r="F63" s="539"/>
      <c r="G63" s="539"/>
      <c r="H63" s="539"/>
      <c r="I63" s="539"/>
      <c r="J63" s="539"/>
      <c r="K63" s="584"/>
      <c r="L63" s="584"/>
      <c r="M63" s="584"/>
      <c r="N63" s="539"/>
      <c r="O63" s="539"/>
      <c r="P63" s="539"/>
      <c r="Q63" s="539"/>
      <c r="R63" s="539"/>
      <c r="S63" s="539"/>
      <c r="T63" s="539"/>
      <c r="U63" s="539"/>
    </row>
    <row r="64" spans="1:32" ht="22.5" x14ac:dyDescent="0.45">
      <c r="C64" s="539"/>
      <c r="D64" s="539"/>
      <c r="E64" s="539"/>
      <c r="F64" s="539"/>
      <c r="G64" s="539"/>
      <c r="H64" s="539"/>
      <c r="I64" s="539"/>
      <c r="J64" s="539"/>
      <c r="K64" s="584"/>
      <c r="L64" s="584"/>
      <c r="M64" s="584"/>
      <c r="N64" s="539"/>
      <c r="O64" s="539"/>
      <c r="P64" s="539"/>
      <c r="Q64" s="539"/>
      <c r="R64" s="539"/>
      <c r="S64" s="539"/>
      <c r="T64" s="539"/>
      <c r="U64" s="539"/>
    </row>
    <row r="65" spans="3:21" ht="22.5" x14ac:dyDescent="0.45">
      <c r="C65" s="539"/>
      <c r="D65" s="539"/>
      <c r="E65" s="539"/>
      <c r="F65" s="539"/>
      <c r="G65" s="539"/>
      <c r="H65" s="539"/>
      <c r="I65" s="539"/>
      <c r="J65" s="539"/>
      <c r="K65" s="584"/>
      <c r="L65" s="584"/>
      <c r="M65" s="584"/>
      <c r="N65" s="539"/>
      <c r="O65" s="539"/>
      <c r="P65" s="539"/>
      <c r="Q65" s="539"/>
      <c r="R65" s="539"/>
      <c r="S65" s="539"/>
      <c r="T65" s="539"/>
      <c r="U65" s="539"/>
    </row>
    <row r="66" spans="3:21" ht="22.5" x14ac:dyDescent="0.45">
      <c r="C66" s="539"/>
      <c r="D66" s="539"/>
      <c r="E66" s="539"/>
      <c r="F66" s="539"/>
      <c r="G66" s="539"/>
      <c r="H66" s="539"/>
      <c r="I66" s="539"/>
      <c r="J66" s="539"/>
      <c r="K66" s="584"/>
      <c r="L66" s="584"/>
      <c r="M66" s="584"/>
      <c r="N66" s="539"/>
      <c r="O66" s="539"/>
      <c r="P66" s="539"/>
      <c r="Q66" s="539"/>
      <c r="R66" s="539"/>
      <c r="S66" s="539"/>
      <c r="T66" s="539"/>
      <c r="U66" s="539"/>
    </row>
    <row r="67" spans="3:21" ht="22.5" x14ac:dyDescent="0.45">
      <c r="C67" s="539"/>
      <c r="D67" s="539"/>
      <c r="E67" s="539"/>
      <c r="F67" s="539"/>
      <c r="G67" s="539"/>
      <c r="H67" s="539"/>
      <c r="I67" s="539"/>
      <c r="J67" s="539"/>
      <c r="K67" s="584"/>
      <c r="L67" s="584"/>
      <c r="M67" s="584"/>
      <c r="N67" s="539"/>
      <c r="O67" s="539"/>
      <c r="P67" s="539"/>
      <c r="Q67" s="539"/>
      <c r="R67" s="539"/>
      <c r="S67" s="539"/>
      <c r="T67" s="539"/>
      <c r="U67" s="539"/>
    </row>
  </sheetData>
  <mergeCells count="63">
    <mergeCell ref="L30:M30"/>
    <mergeCell ref="C58:N58"/>
    <mergeCell ref="C59:H59"/>
    <mergeCell ref="I59:N59"/>
    <mergeCell ref="C60:D60"/>
    <mergeCell ref="E60:F60"/>
    <mergeCell ref="G60:H60"/>
    <mergeCell ref="I60:J60"/>
    <mergeCell ref="K60:L60"/>
    <mergeCell ref="M60:N60"/>
    <mergeCell ref="M54:N54"/>
    <mergeCell ref="C41:D41"/>
    <mergeCell ref="C42:D42"/>
    <mergeCell ref="C52:N52"/>
    <mergeCell ref="C53:H53"/>
    <mergeCell ref="I53:N53"/>
    <mergeCell ref="C54:D54"/>
    <mergeCell ref="E54:F54"/>
    <mergeCell ref="G54:H54"/>
    <mergeCell ref="I54:J54"/>
    <mergeCell ref="K54:L54"/>
    <mergeCell ref="C45:D47"/>
    <mergeCell ref="C40:D40"/>
    <mergeCell ref="C31:D31"/>
    <mergeCell ref="L31:M31"/>
    <mergeCell ref="C32:D32"/>
    <mergeCell ref="L32:M32"/>
    <mergeCell ref="C35:D35"/>
    <mergeCell ref="E35:F36"/>
    <mergeCell ref="G35:H36"/>
    <mergeCell ref="L35:O35"/>
    <mergeCell ref="C37:D37"/>
    <mergeCell ref="L37:M37"/>
    <mergeCell ref="N37:O37"/>
    <mergeCell ref="C38:D38"/>
    <mergeCell ref="C39:D39"/>
    <mergeCell ref="N27:O27"/>
    <mergeCell ref="C28:D28"/>
    <mergeCell ref="C29:D29"/>
    <mergeCell ref="L29:M29"/>
    <mergeCell ref="L27:M28"/>
    <mergeCell ref="C30:D30"/>
    <mergeCell ref="C16:C19"/>
    <mergeCell ref="C20:C23"/>
    <mergeCell ref="C25:J25"/>
    <mergeCell ref="C26:D27"/>
    <mergeCell ref="E26:F27"/>
    <mergeCell ref="G26:H27"/>
    <mergeCell ref="I26:J27"/>
    <mergeCell ref="B2:S2"/>
    <mergeCell ref="Q4:R6"/>
    <mergeCell ref="C12:C15"/>
    <mergeCell ref="E4:P4"/>
    <mergeCell ref="C5:C7"/>
    <mergeCell ref="E5:J5"/>
    <mergeCell ref="K5:P5"/>
    <mergeCell ref="E6:F6"/>
    <mergeCell ref="G6:H6"/>
    <mergeCell ref="I6:J6"/>
    <mergeCell ref="K6:L6"/>
    <mergeCell ref="M6:N6"/>
    <mergeCell ref="O6:P6"/>
    <mergeCell ref="C8:C11"/>
  </mergeCells>
  <conditionalFormatting sqref="T8:T24">
    <cfRule type="cellIs" dxfId="43" priority="1" stopIfTrue="1" operator="equal">
      <formula>"check"</formula>
    </cfRule>
  </conditionalFormatting>
  <hyperlinks>
    <hyperlink ref="B1" location="Menu!A1" display="Back to menu" xr:uid="{00000000-0004-0000-02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1" orientation="landscape" r:id="rId1"/>
  <headerFooter alignWithMargins="0"/>
  <ignoredErrors>
    <ignoredError sqref="C65:O76 G43:O48 G50:O50 G49:O49 C57:N57 O57:O63 O56 C64:O64 C24:O25 C8:D8 C9:D9 C10:D10 C11:D11 C12:D12 C13:D13 C14:D14 C15:D15 C16:D16 C17:D17 C18:D18 C19:D19 C20:D20 C21:D21 C22:D22 C23:D23 C34:O34 C29:D29 K29:M29 C30:D30 K30:M30 C31:D31 K31:M31 K32 C43:D44 C38:D38 I38:O38 C39:D39 I39:K39 C40:D40 I40:O40 C41:D41 I41:O41 C42:D42 I42:O42 C50:D50 C51:O51 P51:S55 E50:F50 E49:F49 P39:S39 E43:F48 P42:S42 P41:S41 P40:S40 P38:S38 P34:S37 P32:S32 P31:S31 P30:S30 P29:S29 P24:S28 P64:S64 P56:S56 P57:S63 S8 S9 S10 S11 S12 S13 S14 S15 S16 S17 S18 S19 S20 S21 S22 S23 P49:S49 P50:S50 P43:S48 E28:K28 K26:O26 O27 K27 C37:O37 C35:D36 I35:O36 C48:D48 N28:O28 C54:O55 D52:O52 C60:N61 D58:N58 O53 C63:N6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249977111117893"/>
    <pageSetUpPr fitToPage="1"/>
  </sheetPr>
  <dimension ref="A1:BA74"/>
  <sheetViews>
    <sheetView showGridLines="0" zoomScale="50" zoomScaleNormal="50" workbookViewId="0">
      <pane ySplit="2" topLeftCell="A3" activePane="bottomLeft" state="frozen"/>
      <selection activeCell="Q28" activeCellId="1" sqref="G1 Q28"/>
      <selection pane="bottomLeft"/>
    </sheetView>
  </sheetViews>
  <sheetFormatPr defaultColWidth="9.1796875" defaultRowHeight="12.5" x14ac:dyDescent="0.25"/>
  <cols>
    <col min="1" max="1" width="1.7265625" style="91" customWidth="1"/>
    <col min="2" max="2" width="4.81640625" style="91" customWidth="1"/>
    <col min="3" max="3" width="23.453125" style="91" customWidth="1"/>
    <col min="4" max="4" width="28.7265625" style="91" customWidth="1"/>
    <col min="5" max="6" width="18.81640625" style="91" customWidth="1"/>
    <col min="7" max="7" width="17.453125" style="91" customWidth="1"/>
    <col min="8" max="9" width="16.81640625" style="91" customWidth="1"/>
    <col min="10" max="10" width="15.453125" style="91" customWidth="1"/>
    <col min="11" max="11" width="15.26953125" style="2" customWidth="1"/>
    <col min="12" max="12" width="15.453125" style="2" customWidth="1"/>
    <col min="13" max="13" width="18.81640625" style="2" customWidth="1"/>
    <col min="14" max="14" width="14.7265625" style="91" customWidth="1"/>
    <col min="15" max="15" width="15.81640625" style="91" customWidth="1"/>
    <col min="16" max="16" width="13" style="91" customWidth="1"/>
    <col min="17" max="17" width="14.81640625" style="91" customWidth="1"/>
    <col min="18" max="18" width="18.81640625" style="91" customWidth="1"/>
    <col min="19" max="26" width="9.1796875" style="91"/>
    <col min="27" max="27" width="9.453125" style="91" bestFit="1" customWidth="1"/>
    <col min="28" max="16384" width="9.1796875" style="91"/>
  </cols>
  <sheetData>
    <row r="1" spans="2:53" ht="36" customHeight="1" x14ac:dyDescent="0.25">
      <c r="B1" s="221" t="s">
        <v>123</v>
      </c>
      <c r="D1" s="1"/>
      <c r="G1" s="60"/>
      <c r="R1" s="110"/>
      <c r="BA1" s="26"/>
    </row>
    <row r="2" spans="2:53" ht="54" customHeight="1" x14ac:dyDescent="0.25">
      <c r="B2" s="1235" t="s">
        <v>396</v>
      </c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5"/>
      <c r="O2" s="1235"/>
      <c r="P2" s="1235"/>
      <c r="Q2" s="1235"/>
      <c r="R2" s="1235"/>
      <c r="S2" s="1235"/>
      <c r="AA2" s="3" t="e">
        <f>SUM(E8:O23,Q8:Q23,#REF!,#REF!,#REF!,#REF!,C26:E26,G26)</f>
        <v>#REF!</v>
      </c>
      <c r="AB2" s="4" t="s">
        <v>0</v>
      </c>
    </row>
    <row r="3" spans="2:53" s="8" customFormat="1" ht="17.149999999999999" customHeight="1" thickBot="1" x14ac:dyDescent="0.3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1958"/>
      <c r="R3" s="1958"/>
      <c r="S3" s="91"/>
      <c r="T3" s="91"/>
      <c r="AA3" s="29"/>
      <c r="AB3" s="30"/>
    </row>
    <row r="4" spans="2:53" ht="29.9" customHeight="1" thickBot="1" x14ac:dyDescent="0.5">
      <c r="B4" s="5"/>
      <c r="C4" s="484"/>
      <c r="D4" s="695"/>
      <c r="E4" s="1407" t="s">
        <v>306</v>
      </c>
      <c r="F4" s="1467"/>
      <c r="G4" s="1467"/>
      <c r="H4" s="1467"/>
      <c r="I4" s="1467"/>
      <c r="J4" s="1467"/>
      <c r="K4" s="1467"/>
      <c r="L4" s="1467"/>
      <c r="M4" s="1467"/>
      <c r="N4" s="1467"/>
      <c r="O4" s="1467"/>
      <c r="P4" s="1468"/>
      <c r="Q4" s="1401" t="s">
        <v>307</v>
      </c>
      <c r="R4" s="1402"/>
      <c r="S4" s="31"/>
    </row>
    <row r="5" spans="2:53" s="346" customFormat="1" ht="26.5" customHeight="1" x14ac:dyDescent="0.25">
      <c r="B5" s="6"/>
      <c r="C5" s="1410" t="s">
        <v>26</v>
      </c>
      <c r="D5" s="486"/>
      <c r="E5" s="1426" t="s">
        <v>397</v>
      </c>
      <c r="F5" s="1469"/>
      <c r="G5" s="1469"/>
      <c r="H5" s="1469"/>
      <c r="I5" s="1469"/>
      <c r="J5" s="1257"/>
      <c r="K5" s="1426" t="s">
        <v>398</v>
      </c>
      <c r="L5" s="1469"/>
      <c r="M5" s="1469"/>
      <c r="N5" s="1469"/>
      <c r="O5" s="1469"/>
      <c r="P5" s="1259"/>
      <c r="Q5" s="1403"/>
      <c r="R5" s="1239"/>
      <c r="T5" s="348"/>
    </row>
    <row r="6" spans="2:53" ht="20.25" customHeight="1" x14ac:dyDescent="0.25">
      <c r="B6" s="6"/>
      <c r="C6" s="1411"/>
      <c r="D6" s="487" t="s">
        <v>1</v>
      </c>
      <c r="E6" s="1469" t="s">
        <v>2</v>
      </c>
      <c r="F6" s="1255"/>
      <c r="G6" s="1469" t="s">
        <v>3</v>
      </c>
      <c r="H6" s="1255"/>
      <c r="I6" s="1469" t="s">
        <v>4</v>
      </c>
      <c r="J6" s="1257"/>
      <c r="K6" s="1470" t="s">
        <v>2</v>
      </c>
      <c r="L6" s="1255"/>
      <c r="M6" s="1469" t="s">
        <v>3</v>
      </c>
      <c r="N6" s="1255"/>
      <c r="O6" s="1469" t="s">
        <v>4</v>
      </c>
      <c r="P6" s="1259"/>
      <c r="Q6" s="1403"/>
      <c r="R6" s="1239"/>
      <c r="T6" s="4"/>
      <c r="U6" s="4"/>
      <c r="AB6" s="7"/>
    </row>
    <row r="7" spans="2:53" ht="20.25" customHeight="1" x14ac:dyDescent="0.25">
      <c r="B7" s="6"/>
      <c r="C7" s="1412"/>
      <c r="D7" s="488"/>
      <c r="E7" s="489" t="s">
        <v>34</v>
      </c>
      <c r="F7" s="490" t="s">
        <v>25</v>
      </c>
      <c r="G7" s="491"/>
      <c r="H7" s="490" t="s">
        <v>25</v>
      </c>
      <c r="I7" s="491"/>
      <c r="J7" s="544" t="s">
        <v>25</v>
      </c>
      <c r="K7" s="491"/>
      <c r="L7" s="490" t="s">
        <v>25</v>
      </c>
      <c r="M7" s="491"/>
      <c r="N7" s="490" t="s">
        <v>25</v>
      </c>
      <c r="O7" s="491"/>
      <c r="P7" s="492" t="s">
        <v>25</v>
      </c>
      <c r="Q7" s="493"/>
      <c r="R7" s="492" t="s">
        <v>25</v>
      </c>
      <c r="T7" s="4"/>
      <c r="U7" s="4"/>
      <c r="AB7" s="7"/>
    </row>
    <row r="8" spans="2:53" ht="21.65" customHeight="1" x14ac:dyDescent="0.25">
      <c r="B8" s="6"/>
      <c r="C8" s="1329" t="s">
        <v>28</v>
      </c>
      <c r="D8" s="494" t="s">
        <v>5</v>
      </c>
      <c r="E8" s="495">
        <v>611.94000000000005</v>
      </c>
      <c r="F8" s="496">
        <f t="shared" ref="F8:F23" si="0">ROUND(E8 * (1 + VAT), 2)</f>
        <v>703.73</v>
      </c>
      <c r="G8" s="495">
        <v>186.18</v>
      </c>
      <c r="H8" s="496">
        <f t="shared" ref="H8:H23" si="1">ROUND(G8 * (1 + VAT), 2)</f>
        <v>214.11</v>
      </c>
      <c r="I8" s="495">
        <v>101.66</v>
      </c>
      <c r="J8" s="698">
        <f t="shared" ref="J8:J23" si="2">ROUND(I8 * (1 + VAT), 2)</f>
        <v>116.91</v>
      </c>
      <c r="K8" s="495">
        <v>200.38</v>
      </c>
      <c r="L8" s="496">
        <f t="shared" ref="L8:L23" si="3">ROUND(K8 * (1 + VAT), 2)</f>
        <v>230.44</v>
      </c>
      <c r="M8" s="495">
        <v>138.26</v>
      </c>
      <c r="N8" s="496">
        <f t="shared" ref="N8:N23" si="4">ROUND(M8 * (1 + VAT), 2)</f>
        <v>159</v>
      </c>
      <c r="O8" s="495">
        <v>88.15</v>
      </c>
      <c r="P8" s="497">
        <f t="shared" ref="P8:P23" si="5">ROUND(O8 * (1 + VAT), 2)</f>
        <v>101.37</v>
      </c>
      <c r="Q8" s="501">
        <v>17.510000000000002</v>
      </c>
      <c r="R8" s="502">
        <f t="shared" ref="R8:R23" si="6">ROUND(Q8 * (1 + VAT), 2)</f>
        <v>20.14</v>
      </c>
      <c r="S8" s="83"/>
      <c r="T8" s="92"/>
      <c r="U8" s="93"/>
      <c r="V8" s="94"/>
      <c r="W8" s="82"/>
      <c r="X8" s="82"/>
      <c r="Y8" s="82"/>
      <c r="Z8" s="8"/>
      <c r="AA8" s="8"/>
      <c r="AB8" s="95"/>
      <c r="AC8" s="95"/>
      <c r="AD8" s="95"/>
      <c r="AE8" s="95"/>
      <c r="AF8" s="95"/>
      <c r="AG8" s="95"/>
    </row>
    <row r="9" spans="2:53" ht="21.65" customHeight="1" x14ac:dyDescent="0.25">
      <c r="B9" s="6"/>
      <c r="C9" s="1330"/>
      <c r="D9" s="494" t="s">
        <v>6</v>
      </c>
      <c r="E9" s="503">
        <v>602.34</v>
      </c>
      <c r="F9" s="504">
        <f t="shared" si="0"/>
        <v>692.69</v>
      </c>
      <c r="G9" s="503">
        <v>182.47</v>
      </c>
      <c r="H9" s="504">
        <f t="shared" si="1"/>
        <v>209.84</v>
      </c>
      <c r="I9" s="503">
        <v>99.11</v>
      </c>
      <c r="J9" s="699">
        <f t="shared" si="2"/>
        <v>113.98</v>
      </c>
      <c r="K9" s="503">
        <v>196.46</v>
      </c>
      <c r="L9" s="504">
        <f t="shared" si="3"/>
        <v>225.93</v>
      </c>
      <c r="M9" s="503">
        <v>135.24</v>
      </c>
      <c r="N9" s="504">
        <f t="shared" si="4"/>
        <v>155.53</v>
      </c>
      <c r="O9" s="503">
        <v>85.8</v>
      </c>
      <c r="P9" s="505">
        <f t="shared" si="5"/>
        <v>98.67</v>
      </c>
      <c r="Q9" s="509">
        <v>16</v>
      </c>
      <c r="R9" s="510">
        <f t="shared" si="6"/>
        <v>18.399999999999999</v>
      </c>
      <c r="S9" s="95"/>
      <c r="T9" s="92"/>
      <c r="U9" s="83"/>
      <c r="V9" s="83"/>
      <c r="W9" s="83"/>
      <c r="X9" s="83"/>
      <c r="Y9" s="83"/>
      <c r="Z9" s="8"/>
      <c r="AA9" s="8"/>
      <c r="AB9" s="95"/>
      <c r="AC9" s="95"/>
      <c r="AD9" s="95"/>
      <c r="AE9" s="95"/>
      <c r="AF9" s="95"/>
      <c r="AG9" s="95"/>
    </row>
    <row r="10" spans="2:53" ht="21.65" customHeight="1" x14ac:dyDescent="0.25">
      <c r="B10" s="6"/>
      <c r="C10" s="1330"/>
      <c r="D10" s="494" t="s">
        <v>7</v>
      </c>
      <c r="E10" s="503">
        <v>583.26</v>
      </c>
      <c r="F10" s="504">
        <f t="shared" si="0"/>
        <v>670.75</v>
      </c>
      <c r="G10" s="503">
        <v>176.67</v>
      </c>
      <c r="H10" s="504">
        <f t="shared" si="1"/>
        <v>203.17</v>
      </c>
      <c r="I10" s="503">
        <v>95.96</v>
      </c>
      <c r="J10" s="699">
        <f t="shared" si="2"/>
        <v>110.35</v>
      </c>
      <c r="K10" s="503">
        <v>190.28</v>
      </c>
      <c r="L10" s="504">
        <f t="shared" si="3"/>
        <v>218.82</v>
      </c>
      <c r="M10" s="503">
        <v>130.91999999999999</v>
      </c>
      <c r="N10" s="504">
        <f t="shared" si="4"/>
        <v>150.56</v>
      </c>
      <c r="O10" s="503">
        <v>83.11</v>
      </c>
      <c r="P10" s="505">
        <f t="shared" si="5"/>
        <v>95.58</v>
      </c>
      <c r="Q10" s="509">
        <v>15.57</v>
      </c>
      <c r="R10" s="510">
        <f t="shared" si="6"/>
        <v>17.91</v>
      </c>
      <c r="S10" s="95"/>
      <c r="T10" s="83"/>
      <c r="U10" s="83"/>
      <c r="V10" s="83"/>
      <c r="W10" s="83"/>
      <c r="X10" s="83"/>
      <c r="Y10" s="83"/>
      <c r="Z10" s="8"/>
      <c r="AA10" s="8"/>
      <c r="AB10" s="95"/>
      <c r="AC10" s="95"/>
      <c r="AD10" s="95"/>
      <c r="AE10" s="95"/>
      <c r="AF10" s="95"/>
      <c r="AG10" s="95"/>
    </row>
    <row r="11" spans="2:53" ht="21.65" customHeight="1" x14ac:dyDescent="0.25">
      <c r="B11" s="6"/>
      <c r="C11" s="1331"/>
      <c r="D11" s="511" t="s">
        <v>83</v>
      </c>
      <c r="E11" s="512">
        <v>549.70000000000005</v>
      </c>
      <c r="F11" s="513">
        <f t="shared" si="0"/>
        <v>632.16</v>
      </c>
      <c r="G11" s="512">
        <v>166.49</v>
      </c>
      <c r="H11" s="513">
        <f t="shared" si="1"/>
        <v>191.46</v>
      </c>
      <c r="I11" s="512">
        <v>90.44</v>
      </c>
      <c r="J11" s="700">
        <f t="shared" si="2"/>
        <v>104.01</v>
      </c>
      <c r="K11" s="512">
        <v>179.37</v>
      </c>
      <c r="L11" s="513">
        <f t="shared" si="3"/>
        <v>206.28</v>
      </c>
      <c r="M11" s="512">
        <v>123.42</v>
      </c>
      <c r="N11" s="513">
        <f t="shared" si="4"/>
        <v>141.93</v>
      </c>
      <c r="O11" s="512">
        <v>78.31</v>
      </c>
      <c r="P11" s="514">
        <f t="shared" si="5"/>
        <v>90.06</v>
      </c>
      <c r="Q11" s="518">
        <v>19.7</v>
      </c>
      <c r="R11" s="519">
        <f t="shared" si="6"/>
        <v>22.66</v>
      </c>
      <c r="S11" s="95"/>
      <c r="T11" s="83"/>
      <c r="U11" s="83"/>
      <c r="V11" s="83"/>
      <c r="W11" s="83"/>
      <c r="X11" s="83"/>
      <c r="Y11" s="83"/>
      <c r="Z11" s="8"/>
      <c r="AA11" s="8"/>
      <c r="AB11" s="95"/>
      <c r="AC11" s="95"/>
      <c r="AD11" s="95"/>
      <c r="AE11" s="95"/>
      <c r="AF11" s="95"/>
      <c r="AG11" s="95"/>
    </row>
    <row r="12" spans="2:53" ht="21.65" customHeight="1" x14ac:dyDescent="0.25">
      <c r="B12" s="6"/>
      <c r="C12" s="1329" t="s">
        <v>29</v>
      </c>
      <c r="D12" s="494" t="s">
        <v>5</v>
      </c>
      <c r="E12" s="495">
        <v>616.91999999999996</v>
      </c>
      <c r="F12" s="496">
        <f t="shared" si="0"/>
        <v>709.46</v>
      </c>
      <c r="G12" s="495">
        <v>186.92</v>
      </c>
      <c r="H12" s="496">
        <f t="shared" si="1"/>
        <v>214.96</v>
      </c>
      <c r="I12" s="495">
        <v>101.49</v>
      </c>
      <c r="J12" s="698">
        <f t="shared" si="2"/>
        <v>116.71</v>
      </c>
      <c r="K12" s="495">
        <v>201.26</v>
      </c>
      <c r="L12" s="496">
        <f t="shared" si="3"/>
        <v>231.45</v>
      </c>
      <c r="M12" s="495">
        <v>138.57</v>
      </c>
      <c r="N12" s="496">
        <f t="shared" si="4"/>
        <v>159.36000000000001</v>
      </c>
      <c r="O12" s="495">
        <v>87.91</v>
      </c>
      <c r="P12" s="497">
        <f t="shared" si="5"/>
        <v>101.1</v>
      </c>
      <c r="Q12" s="520">
        <v>17.63</v>
      </c>
      <c r="R12" s="521">
        <f t="shared" si="6"/>
        <v>20.27</v>
      </c>
      <c r="T12" s="83"/>
      <c r="U12" s="93"/>
      <c r="V12" s="94"/>
      <c r="W12" s="82"/>
      <c r="X12" s="82"/>
      <c r="Y12" s="82"/>
      <c r="Z12" s="8"/>
      <c r="AA12" s="8"/>
      <c r="AB12" s="95"/>
      <c r="AC12" s="95"/>
      <c r="AD12" s="95"/>
      <c r="AE12" s="95"/>
      <c r="AF12" s="95"/>
      <c r="AG12" s="95"/>
    </row>
    <row r="13" spans="2:53" ht="21.65" customHeight="1" x14ac:dyDescent="0.25">
      <c r="B13" s="6"/>
      <c r="C13" s="1330"/>
      <c r="D13" s="494" t="s">
        <v>6</v>
      </c>
      <c r="E13" s="503">
        <v>608.35</v>
      </c>
      <c r="F13" s="504">
        <f t="shared" si="0"/>
        <v>699.6</v>
      </c>
      <c r="G13" s="503">
        <v>184.27</v>
      </c>
      <c r="H13" s="504">
        <f t="shared" si="1"/>
        <v>211.91</v>
      </c>
      <c r="I13" s="503">
        <v>100.07</v>
      </c>
      <c r="J13" s="699">
        <f t="shared" si="2"/>
        <v>115.08</v>
      </c>
      <c r="K13" s="503">
        <v>198.48</v>
      </c>
      <c r="L13" s="504">
        <f t="shared" si="3"/>
        <v>228.25</v>
      </c>
      <c r="M13" s="503">
        <v>136.57</v>
      </c>
      <c r="N13" s="504">
        <f t="shared" si="4"/>
        <v>157.06</v>
      </c>
      <c r="O13" s="503">
        <v>86.64</v>
      </c>
      <c r="P13" s="505">
        <f t="shared" si="5"/>
        <v>99.64</v>
      </c>
      <c r="Q13" s="509">
        <v>16.14</v>
      </c>
      <c r="R13" s="510">
        <f t="shared" si="6"/>
        <v>18.559999999999999</v>
      </c>
      <c r="S13" s="96"/>
      <c r="T13" s="92"/>
      <c r="U13" s="83"/>
      <c r="V13" s="83"/>
      <c r="W13" s="83"/>
      <c r="X13" s="83"/>
      <c r="Y13" s="83"/>
      <c r="Z13" s="8"/>
      <c r="AA13" s="8"/>
      <c r="AB13" s="95"/>
      <c r="AC13" s="95"/>
      <c r="AD13" s="95"/>
      <c r="AE13" s="95"/>
      <c r="AF13" s="95"/>
      <c r="AG13" s="95"/>
    </row>
    <row r="14" spans="2:53" ht="21.65" customHeight="1" x14ac:dyDescent="0.25">
      <c r="B14" s="6"/>
      <c r="C14" s="1330"/>
      <c r="D14" s="494" t="s">
        <v>7</v>
      </c>
      <c r="E14" s="503">
        <v>588.99</v>
      </c>
      <c r="F14" s="504">
        <f t="shared" si="0"/>
        <v>677.34</v>
      </c>
      <c r="G14" s="503">
        <v>178.4</v>
      </c>
      <c r="H14" s="504">
        <f t="shared" si="1"/>
        <v>205.16</v>
      </c>
      <c r="I14" s="503">
        <v>96.85</v>
      </c>
      <c r="J14" s="699">
        <f t="shared" si="2"/>
        <v>111.38</v>
      </c>
      <c r="K14" s="503">
        <v>192.12</v>
      </c>
      <c r="L14" s="504">
        <f t="shared" si="3"/>
        <v>220.94</v>
      </c>
      <c r="M14" s="503">
        <v>132.22999999999999</v>
      </c>
      <c r="N14" s="504">
        <f t="shared" si="4"/>
        <v>152.06</v>
      </c>
      <c r="O14" s="503">
        <v>83.9</v>
      </c>
      <c r="P14" s="505">
        <f t="shared" si="5"/>
        <v>96.49</v>
      </c>
      <c r="Q14" s="509">
        <v>15.69</v>
      </c>
      <c r="R14" s="510">
        <f t="shared" si="6"/>
        <v>18.04</v>
      </c>
      <c r="S14" s="96"/>
      <c r="T14" s="92"/>
      <c r="U14" s="83"/>
      <c r="V14" s="83"/>
      <c r="W14" s="83"/>
      <c r="X14" s="83"/>
      <c r="Y14" s="83"/>
      <c r="Z14" s="8"/>
      <c r="AA14" s="8"/>
      <c r="AB14" s="95"/>
      <c r="AC14" s="95"/>
      <c r="AD14" s="95"/>
      <c r="AE14" s="95"/>
      <c r="AF14" s="95"/>
      <c r="AG14" s="95"/>
    </row>
    <row r="15" spans="2:53" ht="21.65" customHeight="1" x14ac:dyDescent="0.25">
      <c r="B15" s="6"/>
      <c r="C15" s="1331"/>
      <c r="D15" s="511" t="s">
        <v>83</v>
      </c>
      <c r="E15" s="512">
        <v>555.21</v>
      </c>
      <c r="F15" s="513">
        <f t="shared" si="0"/>
        <v>638.49</v>
      </c>
      <c r="G15" s="512">
        <v>168.22</v>
      </c>
      <c r="H15" s="513">
        <f t="shared" si="1"/>
        <v>193.45</v>
      </c>
      <c r="I15" s="512">
        <v>91.29</v>
      </c>
      <c r="J15" s="700">
        <f t="shared" si="2"/>
        <v>104.98</v>
      </c>
      <c r="K15" s="512">
        <v>181.09</v>
      </c>
      <c r="L15" s="513">
        <f t="shared" si="3"/>
        <v>208.25</v>
      </c>
      <c r="M15" s="512">
        <v>124.61</v>
      </c>
      <c r="N15" s="513">
        <f t="shared" si="4"/>
        <v>143.30000000000001</v>
      </c>
      <c r="O15" s="512">
        <v>79.040000000000006</v>
      </c>
      <c r="P15" s="514">
        <f t="shared" si="5"/>
        <v>90.9</v>
      </c>
      <c r="Q15" s="518">
        <v>19.86</v>
      </c>
      <c r="R15" s="519">
        <f t="shared" si="6"/>
        <v>22.84</v>
      </c>
      <c r="S15" s="96"/>
      <c r="T15" s="92"/>
      <c r="U15" s="83"/>
      <c r="V15" s="83"/>
      <c r="W15" s="83"/>
      <c r="X15" s="83"/>
      <c r="Y15" s="83"/>
      <c r="Z15" s="8"/>
      <c r="AA15" s="8"/>
      <c r="AB15" s="95"/>
      <c r="AC15" s="95"/>
      <c r="AD15" s="95"/>
      <c r="AE15" s="95"/>
      <c r="AF15" s="95"/>
      <c r="AG15" s="95"/>
    </row>
    <row r="16" spans="2:53" ht="21.65" customHeight="1" x14ac:dyDescent="0.25">
      <c r="B16" s="6"/>
      <c r="C16" s="1329" t="s">
        <v>30</v>
      </c>
      <c r="D16" s="494" t="s">
        <v>5</v>
      </c>
      <c r="E16" s="495">
        <v>623.07000000000005</v>
      </c>
      <c r="F16" s="496">
        <f t="shared" si="0"/>
        <v>716.53</v>
      </c>
      <c r="G16" s="495">
        <v>188.75</v>
      </c>
      <c r="H16" s="496">
        <f t="shared" si="1"/>
        <v>217.06</v>
      </c>
      <c r="I16" s="495">
        <v>102.47</v>
      </c>
      <c r="J16" s="698">
        <f t="shared" si="2"/>
        <v>117.84</v>
      </c>
      <c r="K16" s="495">
        <v>203.25</v>
      </c>
      <c r="L16" s="496">
        <f t="shared" si="3"/>
        <v>233.74</v>
      </c>
      <c r="M16" s="495">
        <v>139.91</v>
      </c>
      <c r="N16" s="496">
        <f t="shared" si="4"/>
        <v>160.9</v>
      </c>
      <c r="O16" s="495">
        <v>88.73</v>
      </c>
      <c r="P16" s="497">
        <f t="shared" si="5"/>
        <v>102.04</v>
      </c>
      <c r="Q16" s="520">
        <v>17.84</v>
      </c>
      <c r="R16" s="521">
        <f t="shared" si="6"/>
        <v>20.52</v>
      </c>
      <c r="T16" s="92"/>
      <c r="U16" s="93"/>
      <c r="V16" s="94"/>
      <c r="W16" s="82"/>
      <c r="X16" s="82"/>
      <c r="Y16" s="82"/>
      <c r="Z16" s="8"/>
      <c r="AA16" s="8"/>
      <c r="AB16" s="95"/>
      <c r="AC16" s="95"/>
      <c r="AD16" s="95"/>
      <c r="AE16" s="95"/>
      <c r="AF16" s="95"/>
      <c r="AG16" s="95"/>
    </row>
    <row r="17" spans="2:33" ht="21.65" customHeight="1" x14ac:dyDescent="0.25">
      <c r="B17" s="6"/>
      <c r="C17" s="1330"/>
      <c r="D17" s="494" t="s">
        <v>6</v>
      </c>
      <c r="E17" s="503">
        <v>614.46</v>
      </c>
      <c r="F17" s="504">
        <f t="shared" si="0"/>
        <v>706.63</v>
      </c>
      <c r="G17" s="503">
        <v>186.17</v>
      </c>
      <c r="H17" s="504">
        <f t="shared" si="1"/>
        <v>214.1</v>
      </c>
      <c r="I17" s="503">
        <v>101.08</v>
      </c>
      <c r="J17" s="699">
        <f t="shared" si="2"/>
        <v>116.24</v>
      </c>
      <c r="K17" s="503">
        <v>200.44</v>
      </c>
      <c r="L17" s="504">
        <f t="shared" si="3"/>
        <v>230.51</v>
      </c>
      <c r="M17" s="503">
        <v>137.97</v>
      </c>
      <c r="N17" s="504">
        <f t="shared" si="4"/>
        <v>158.66999999999999</v>
      </c>
      <c r="O17" s="503">
        <v>87.52</v>
      </c>
      <c r="P17" s="505">
        <f t="shared" si="5"/>
        <v>100.65</v>
      </c>
      <c r="Q17" s="509">
        <v>16.29</v>
      </c>
      <c r="R17" s="510">
        <f t="shared" si="6"/>
        <v>18.73</v>
      </c>
      <c r="S17" s="9"/>
      <c r="T17" s="92"/>
      <c r="U17" s="83"/>
      <c r="V17" s="83"/>
      <c r="W17" s="83"/>
      <c r="X17" s="83"/>
      <c r="Y17" s="83"/>
      <c r="Z17" s="8"/>
      <c r="AA17" s="8"/>
      <c r="AB17" s="95"/>
      <c r="AC17" s="95"/>
      <c r="AD17" s="95"/>
      <c r="AE17" s="95"/>
      <c r="AF17" s="95"/>
      <c r="AG17" s="95"/>
    </row>
    <row r="18" spans="2:33" ht="21.65" customHeight="1" x14ac:dyDescent="0.25">
      <c r="B18" s="6"/>
      <c r="C18" s="1330"/>
      <c r="D18" s="494" t="s">
        <v>7</v>
      </c>
      <c r="E18" s="503">
        <v>595.01</v>
      </c>
      <c r="F18" s="504">
        <f t="shared" si="0"/>
        <v>684.26</v>
      </c>
      <c r="G18" s="503">
        <v>180.25</v>
      </c>
      <c r="H18" s="504">
        <f t="shared" si="1"/>
        <v>207.29</v>
      </c>
      <c r="I18" s="503">
        <v>97.86</v>
      </c>
      <c r="J18" s="699">
        <f t="shared" si="2"/>
        <v>112.54</v>
      </c>
      <c r="K18" s="503">
        <v>194.08</v>
      </c>
      <c r="L18" s="504">
        <f t="shared" si="3"/>
        <v>223.19</v>
      </c>
      <c r="M18" s="503">
        <v>133.61000000000001</v>
      </c>
      <c r="N18" s="504">
        <f t="shared" si="4"/>
        <v>153.65</v>
      </c>
      <c r="O18" s="503">
        <v>84.77</v>
      </c>
      <c r="P18" s="505">
        <f t="shared" si="5"/>
        <v>97.49</v>
      </c>
      <c r="Q18" s="509">
        <v>15.78</v>
      </c>
      <c r="R18" s="510">
        <f t="shared" si="6"/>
        <v>18.149999999999999</v>
      </c>
      <c r="S18" s="9"/>
      <c r="T18" s="92"/>
      <c r="U18" s="83"/>
      <c r="V18" s="83"/>
      <c r="W18" s="83"/>
      <c r="X18" s="83"/>
      <c r="Y18" s="83"/>
      <c r="Z18" s="8"/>
      <c r="AA18" s="8"/>
      <c r="AB18" s="95"/>
      <c r="AC18" s="95"/>
      <c r="AD18" s="95"/>
      <c r="AE18" s="95"/>
      <c r="AF18" s="95"/>
      <c r="AG18" s="95"/>
    </row>
    <row r="19" spans="2:33" ht="21.65" customHeight="1" x14ac:dyDescent="0.25">
      <c r="B19" s="6"/>
      <c r="C19" s="1331"/>
      <c r="D19" s="511" t="s">
        <v>83</v>
      </c>
      <c r="E19" s="512">
        <v>560.79999999999995</v>
      </c>
      <c r="F19" s="513">
        <f t="shared" si="0"/>
        <v>644.91999999999996</v>
      </c>
      <c r="G19" s="512">
        <v>169.85</v>
      </c>
      <c r="H19" s="513">
        <f t="shared" si="1"/>
        <v>195.33</v>
      </c>
      <c r="I19" s="512">
        <v>92.3</v>
      </c>
      <c r="J19" s="700">
        <f t="shared" si="2"/>
        <v>106.15</v>
      </c>
      <c r="K19" s="512">
        <v>182.92</v>
      </c>
      <c r="L19" s="513">
        <f t="shared" si="3"/>
        <v>210.36</v>
      </c>
      <c r="M19" s="512">
        <v>125.89</v>
      </c>
      <c r="N19" s="513">
        <f t="shared" si="4"/>
        <v>144.77000000000001</v>
      </c>
      <c r="O19" s="512">
        <v>79.89</v>
      </c>
      <c r="P19" s="514">
        <f t="shared" si="5"/>
        <v>91.87</v>
      </c>
      <c r="Q19" s="518">
        <v>20.16</v>
      </c>
      <c r="R19" s="519">
        <f t="shared" si="6"/>
        <v>23.18</v>
      </c>
      <c r="S19" s="95"/>
      <c r="T19" s="92"/>
      <c r="U19" s="84"/>
      <c r="V19" s="84"/>
      <c r="W19" s="84"/>
      <c r="X19" s="84"/>
      <c r="Y19" s="84"/>
      <c r="Z19" s="8"/>
      <c r="AA19" s="8"/>
      <c r="AB19" s="95"/>
      <c r="AC19" s="95"/>
      <c r="AD19" s="95"/>
      <c r="AE19" s="95"/>
      <c r="AF19" s="95"/>
      <c r="AG19" s="95"/>
    </row>
    <row r="20" spans="2:33" ht="21.65" customHeight="1" x14ac:dyDescent="0.25">
      <c r="B20" s="6"/>
      <c r="C20" s="1329" t="s">
        <v>31</v>
      </c>
      <c r="D20" s="494" t="s">
        <v>5</v>
      </c>
      <c r="E20" s="495">
        <v>629.34</v>
      </c>
      <c r="F20" s="496">
        <f t="shared" si="0"/>
        <v>723.74</v>
      </c>
      <c r="G20" s="495">
        <v>190.72</v>
      </c>
      <c r="H20" s="496">
        <f t="shared" si="1"/>
        <v>219.33</v>
      </c>
      <c r="I20" s="495">
        <v>103.51</v>
      </c>
      <c r="J20" s="698">
        <f t="shared" si="2"/>
        <v>119.04</v>
      </c>
      <c r="K20" s="495">
        <v>205.32</v>
      </c>
      <c r="L20" s="496">
        <f t="shared" si="3"/>
        <v>236.12</v>
      </c>
      <c r="M20" s="495">
        <v>141.29</v>
      </c>
      <c r="N20" s="496">
        <f t="shared" si="4"/>
        <v>162.47999999999999</v>
      </c>
      <c r="O20" s="495">
        <v>89.66</v>
      </c>
      <c r="P20" s="497">
        <f t="shared" si="5"/>
        <v>103.11</v>
      </c>
      <c r="Q20" s="520">
        <v>17.95</v>
      </c>
      <c r="R20" s="521">
        <f t="shared" si="6"/>
        <v>20.64</v>
      </c>
      <c r="T20" s="92"/>
      <c r="U20" s="93"/>
      <c r="V20" s="94"/>
      <c r="W20" s="82"/>
      <c r="X20" s="82"/>
      <c r="Y20" s="82"/>
      <c r="Z20" s="8"/>
      <c r="AA20" s="8"/>
      <c r="AB20" s="95"/>
      <c r="AC20" s="95"/>
      <c r="AD20" s="95"/>
      <c r="AE20" s="95"/>
      <c r="AF20" s="95"/>
      <c r="AG20" s="95"/>
    </row>
    <row r="21" spans="2:33" ht="21.65" customHeight="1" x14ac:dyDescent="0.25">
      <c r="B21" s="6"/>
      <c r="C21" s="1330"/>
      <c r="D21" s="494" t="s">
        <v>6</v>
      </c>
      <c r="E21" s="503">
        <v>620.57000000000005</v>
      </c>
      <c r="F21" s="504">
        <f t="shared" si="0"/>
        <v>713.66</v>
      </c>
      <c r="G21" s="503">
        <v>187.97</v>
      </c>
      <c r="H21" s="504">
        <f t="shared" si="1"/>
        <v>216.17</v>
      </c>
      <c r="I21" s="503">
        <v>102.04</v>
      </c>
      <c r="J21" s="699">
        <f t="shared" si="2"/>
        <v>117.35</v>
      </c>
      <c r="K21" s="503">
        <v>202.4</v>
      </c>
      <c r="L21" s="504">
        <f t="shared" si="3"/>
        <v>232.76</v>
      </c>
      <c r="M21" s="503">
        <v>139.28</v>
      </c>
      <c r="N21" s="504">
        <f t="shared" si="4"/>
        <v>160.16999999999999</v>
      </c>
      <c r="O21" s="503">
        <v>88.38</v>
      </c>
      <c r="P21" s="505">
        <f t="shared" si="5"/>
        <v>101.64</v>
      </c>
      <c r="Q21" s="509">
        <v>16.48</v>
      </c>
      <c r="R21" s="510">
        <f t="shared" si="6"/>
        <v>18.95</v>
      </c>
      <c r="S21" s="9"/>
      <c r="T21" s="92"/>
      <c r="U21" s="83"/>
      <c r="V21" s="83"/>
      <c r="W21" s="83"/>
      <c r="X21" s="83"/>
      <c r="Y21" s="83"/>
      <c r="Z21" s="8"/>
      <c r="AA21" s="8"/>
      <c r="AB21" s="95"/>
      <c r="AC21" s="95"/>
      <c r="AD21" s="95"/>
      <c r="AE21" s="95"/>
      <c r="AF21" s="95"/>
      <c r="AG21" s="95"/>
    </row>
    <row r="22" spans="2:33" ht="21.65" customHeight="1" x14ac:dyDescent="0.25">
      <c r="B22" s="6"/>
      <c r="C22" s="1330"/>
      <c r="D22" s="494" t="s">
        <v>7</v>
      </c>
      <c r="E22" s="503">
        <v>600.97</v>
      </c>
      <c r="F22" s="504">
        <f t="shared" si="0"/>
        <v>691.12</v>
      </c>
      <c r="G22" s="503">
        <v>182.03</v>
      </c>
      <c r="H22" s="504">
        <f t="shared" si="1"/>
        <v>209.33</v>
      </c>
      <c r="I22" s="503">
        <v>98.84</v>
      </c>
      <c r="J22" s="699">
        <f t="shared" si="2"/>
        <v>113.67</v>
      </c>
      <c r="K22" s="503">
        <v>196.02</v>
      </c>
      <c r="L22" s="504">
        <f t="shared" si="3"/>
        <v>225.42</v>
      </c>
      <c r="M22" s="503">
        <v>134.91999999999999</v>
      </c>
      <c r="N22" s="504">
        <f t="shared" si="4"/>
        <v>155.16</v>
      </c>
      <c r="O22" s="503">
        <v>85.59</v>
      </c>
      <c r="P22" s="505">
        <f t="shared" si="5"/>
        <v>98.43</v>
      </c>
      <c r="Q22" s="509">
        <v>15.93</v>
      </c>
      <c r="R22" s="510">
        <f t="shared" si="6"/>
        <v>18.32</v>
      </c>
      <c r="S22" s="9"/>
      <c r="T22" s="92"/>
      <c r="U22" s="83"/>
      <c r="V22" s="83"/>
      <c r="W22" s="83"/>
      <c r="X22" s="83"/>
      <c r="Y22" s="83"/>
      <c r="Z22" s="8"/>
      <c r="AA22" s="8"/>
      <c r="AB22" s="95"/>
      <c r="AC22" s="95"/>
      <c r="AD22" s="95"/>
      <c r="AE22" s="95"/>
      <c r="AF22" s="95"/>
      <c r="AG22" s="95"/>
    </row>
    <row r="23" spans="2:33" ht="21.65" customHeight="1" thickBot="1" x14ac:dyDescent="0.3">
      <c r="B23" s="6"/>
      <c r="C23" s="1345"/>
      <c r="D23" s="522" t="s">
        <v>83</v>
      </c>
      <c r="E23" s="523">
        <v>566.26</v>
      </c>
      <c r="F23" s="524">
        <f t="shared" si="0"/>
        <v>651.20000000000005</v>
      </c>
      <c r="G23" s="523">
        <v>171.61</v>
      </c>
      <c r="H23" s="524">
        <f t="shared" si="1"/>
        <v>197.35</v>
      </c>
      <c r="I23" s="523">
        <v>93.24</v>
      </c>
      <c r="J23" s="701">
        <f t="shared" si="2"/>
        <v>107.23</v>
      </c>
      <c r="K23" s="523">
        <v>184.83</v>
      </c>
      <c r="L23" s="524">
        <f t="shared" si="3"/>
        <v>212.55</v>
      </c>
      <c r="M23" s="523">
        <v>127.26</v>
      </c>
      <c r="N23" s="524">
        <f t="shared" si="4"/>
        <v>146.35</v>
      </c>
      <c r="O23" s="523">
        <v>80.77</v>
      </c>
      <c r="P23" s="525">
        <f t="shared" si="5"/>
        <v>92.89</v>
      </c>
      <c r="Q23" s="529">
        <v>20.3</v>
      </c>
      <c r="R23" s="530">
        <f t="shared" si="6"/>
        <v>23.35</v>
      </c>
      <c r="S23" s="95"/>
      <c r="T23" s="92"/>
      <c r="U23" s="84"/>
      <c r="V23" s="84"/>
      <c r="W23" s="84"/>
      <c r="X23" s="84"/>
      <c r="Y23" s="84"/>
      <c r="Z23" s="8"/>
      <c r="AA23" s="8"/>
      <c r="AB23" s="95"/>
      <c r="AC23" s="95"/>
      <c r="AD23" s="95"/>
      <c r="AE23" s="95"/>
      <c r="AF23" s="95"/>
      <c r="AG23" s="95"/>
    </row>
    <row r="24" spans="2:33" ht="20.25" customHeight="1" x14ac:dyDescent="0.25">
      <c r="B24" s="10"/>
      <c r="C24" s="531"/>
      <c r="D24" s="532" t="s">
        <v>84</v>
      </c>
      <c r="E24" s="533"/>
      <c r="F24" s="534"/>
      <c r="G24" s="533"/>
      <c r="H24" s="534"/>
      <c r="I24" s="533"/>
      <c r="J24" s="534"/>
      <c r="K24" s="533"/>
      <c r="L24" s="534"/>
      <c r="M24" s="533"/>
      <c r="N24" s="534"/>
      <c r="O24" s="533"/>
      <c r="P24" s="534"/>
      <c r="Q24" s="535"/>
      <c r="R24" s="536"/>
      <c r="S24" s="95"/>
      <c r="T24" s="92"/>
      <c r="U24" s="84"/>
      <c r="V24" s="84"/>
      <c r="W24" s="84"/>
      <c r="X24" s="84"/>
      <c r="Y24" s="84"/>
      <c r="Z24" s="8"/>
      <c r="AA24" s="8"/>
      <c r="AB24" s="95"/>
      <c r="AC24" s="95"/>
      <c r="AD24" s="95"/>
      <c r="AE24" s="95"/>
      <c r="AF24" s="95"/>
      <c r="AG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33"/>
      <c r="J25" s="538"/>
      <c r="K25" s="533"/>
      <c r="L25" s="538"/>
      <c r="M25" s="533"/>
      <c r="N25" s="538"/>
      <c r="O25" s="539"/>
      <c r="P25" s="539"/>
      <c r="Q25" s="535"/>
      <c r="R25" s="702"/>
      <c r="S25" s="9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27.65" customHeight="1" thickBot="1" x14ac:dyDescent="0.5">
      <c r="B26" s="10"/>
      <c r="C26" s="1420" t="s">
        <v>27</v>
      </c>
      <c r="D26" s="1421"/>
      <c r="E26" s="1421"/>
      <c r="F26" s="1421"/>
      <c r="G26" s="1421"/>
      <c r="H26" s="1421"/>
      <c r="I26" s="1421"/>
      <c r="J26" s="1422"/>
      <c r="K26" s="584"/>
      <c r="L26" s="584"/>
      <c r="M26" s="584"/>
      <c r="N26" s="539"/>
      <c r="O26" s="539"/>
      <c r="P26" s="539"/>
      <c r="Q26" s="539"/>
      <c r="R26" s="539"/>
    </row>
    <row r="27" spans="2:33" ht="4.9000000000000004" customHeight="1" thickBot="1" x14ac:dyDescent="0.5">
      <c r="B27" s="10"/>
      <c r="C27" s="638"/>
      <c r="D27" s="639"/>
      <c r="E27" s="1432" t="s">
        <v>143</v>
      </c>
      <c r="F27" s="1433"/>
      <c r="G27" s="1432" t="s">
        <v>304</v>
      </c>
      <c r="H27" s="1433"/>
      <c r="I27" s="1415" t="s">
        <v>388</v>
      </c>
      <c r="J27" s="1436"/>
      <c r="K27" s="584"/>
      <c r="L27" s="584"/>
      <c r="M27" s="584"/>
      <c r="N27" s="539"/>
      <c r="O27" s="539"/>
      <c r="P27" s="539"/>
      <c r="Q27" s="539"/>
      <c r="R27" s="539"/>
    </row>
    <row r="28" spans="2:33" ht="71.5" customHeight="1" x14ac:dyDescent="0.45">
      <c r="B28" s="10"/>
      <c r="C28" s="1310" t="s">
        <v>1</v>
      </c>
      <c r="D28" s="1257"/>
      <c r="E28" s="1434"/>
      <c r="F28" s="1435"/>
      <c r="G28" s="1434"/>
      <c r="H28" s="1435"/>
      <c r="I28" s="1437"/>
      <c r="J28" s="1438"/>
      <c r="K28" s="584"/>
      <c r="L28" s="1424" t="s">
        <v>1</v>
      </c>
      <c r="M28" s="1425"/>
      <c r="N28" s="1454" t="s">
        <v>153</v>
      </c>
      <c r="O28" s="1431"/>
      <c r="P28" s="539"/>
      <c r="Q28" s="539"/>
      <c r="R28" s="539"/>
    </row>
    <row r="29" spans="2:33" ht="20.25" customHeight="1" x14ac:dyDescent="0.45">
      <c r="B29" s="10"/>
      <c r="C29" s="1288"/>
      <c r="D29" s="1289"/>
      <c r="E29" s="543"/>
      <c r="F29" s="544" t="s">
        <v>25</v>
      </c>
      <c r="G29" s="543"/>
      <c r="H29" s="544" t="s">
        <v>25</v>
      </c>
      <c r="I29" s="643"/>
      <c r="J29" s="492" t="s">
        <v>25</v>
      </c>
      <c r="K29" s="584"/>
      <c r="L29" s="1288"/>
      <c r="M29" s="1289"/>
      <c r="N29" s="548"/>
      <c r="O29" s="492" t="s">
        <v>25</v>
      </c>
      <c r="P29" s="539"/>
      <c r="Q29" s="539"/>
      <c r="R29" s="539"/>
    </row>
    <row r="30" spans="2:33" ht="21.65" customHeight="1" x14ac:dyDescent="0.45">
      <c r="B30" s="10"/>
      <c r="C30" s="1362" t="s">
        <v>5</v>
      </c>
      <c r="D30" s="1363"/>
      <c r="E30" s="549">
        <v>34.79</v>
      </c>
      <c r="F30" s="550">
        <f>ROUND(E30 * (1 + VAT), 2)</f>
        <v>40.01</v>
      </c>
      <c r="G30" s="549">
        <v>65.959999999999994</v>
      </c>
      <c r="H30" s="551">
        <f>ROUND(G30 * (1 + VAT), 2)</f>
        <v>75.849999999999994</v>
      </c>
      <c r="I30" s="703">
        <v>0</v>
      </c>
      <c r="J30" s="553">
        <f>ROUND(I30 * (1 + VAT), 2)</f>
        <v>0</v>
      </c>
      <c r="K30" s="584"/>
      <c r="L30" s="1465" t="s">
        <v>5</v>
      </c>
      <c r="M30" s="1466"/>
      <c r="N30" s="555">
        <v>0.8</v>
      </c>
      <c r="O30" s="704">
        <f>ROUND(N30 * (1 + VAT), 2)</f>
        <v>0.92</v>
      </c>
      <c r="P30" s="539"/>
      <c r="Q30" s="539"/>
      <c r="R30" s="539"/>
    </row>
    <row r="31" spans="2:33" ht="21.65" customHeight="1" x14ac:dyDescent="0.45">
      <c r="B31" s="10"/>
      <c r="C31" s="1344" t="s">
        <v>6</v>
      </c>
      <c r="D31" s="1261"/>
      <c r="E31" s="557">
        <v>31.91</v>
      </c>
      <c r="F31" s="558">
        <f>ROUND(E31 * (1 + VAT), 2)</f>
        <v>36.700000000000003</v>
      </c>
      <c r="G31" s="557">
        <v>60.52</v>
      </c>
      <c r="H31" s="558">
        <f>ROUND(G31 * (1 + VAT), 2)</f>
        <v>69.599999999999994</v>
      </c>
      <c r="I31" s="705">
        <v>0</v>
      </c>
      <c r="J31" s="561">
        <f>ROUND(I31 * (1 + VAT), 2)</f>
        <v>0</v>
      </c>
      <c r="K31" s="584"/>
      <c r="L31" s="1463" t="s">
        <v>6</v>
      </c>
      <c r="M31" s="1464"/>
      <c r="N31" s="563">
        <v>0.79</v>
      </c>
      <c r="O31" s="706">
        <f>ROUND(N31 * (1 + VAT), 2)</f>
        <v>0.91</v>
      </c>
      <c r="P31" s="539"/>
      <c r="Q31" s="539"/>
      <c r="R31" s="539"/>
    </row>
    <row r="32" spans="2:33" ht="21.65" customHeight="1" x14ac:dyDescent="0.45">
      <c r="B32" s="10"/>
      <c r="C32" s="1344" t="s">
        <v>7</v>
      </c>
      <c r="D32" s="1261"/>
      <c r="E32" s="557">
        <v>11.4</v>
      </c>
      <c r="F32" s="558">
        <f>ROUND(E32 * (1 + VAT), 2)</f>
        <v>13.11</v>
      </c>
      <c r="G32" s="557">
        <v>21.09</v>
      </c>
      <c r="H32" s="558">
        <f>ROUND(G32 * (1 + VAT), 2)</f>
        <v>24.25</v>
      </c>
      <c r="I32" s="707">
        <v>28.11</v>
      </c>
      <c r="J32" s="566">
        <f>ROUND(I32 * (1 + VAT), 2)</f>
        <v>32.33</v>
      </c>
      <c r="K32" s="584"/>
      <c r="L32" s="1463" t="s">
        <v>7</v>
      </c>
      <c r="M32" s="1464"/>
      <c r="N32" s="563">
        <v>0.77</v>
      </c>
      <c r="O32" s="706">
        <f>ROUND(N32 * (1 + VAT), 2)</f>
        <v>0.89</v>
      </c>
      <c r="P32" s="539"/>
      <c r="Q32" s="539"/>
      <c r="R32" s="539"/>
      <c r="X32" s="84"/>
      <c r="Y32" s="84"/>
      <c r="Z32" s="8"/>
      <c r="AA32" s="8"/>
      <c r="AB32" s="95"/>
      <c r="AC32" s="95"/>
      <c r="AD32" s="95"/>
      <c r="AE32" s="95"/>
      <c r="AF32" s="95"/>
      <c r="AG32" s="95"/>
    </row>
    <row r="33" spans="2:33" ht="25.15" customHeight="1" thickBot="1" x14ac:dyDescent="0.5">
      <c r="B33" s="10"/>
      <c r="C33" s="1368" t="s">
        <v>83</v>
      </c>
      <c r="D33" s="1369"/>
      <c r="E33" s="567">
        <v>0</v>
      </c>
      <c r="F33" s="568">
        <f>ROUND(E33 * (1 + VAT), 2)</f>
        <v>0</v>
      </c>
      <c r="G33" s="708">
        <v>0</v>
      </c>
      <c r="H33" s="709">
        <f>ROUND(G33 * (1 + VAT), 2)</f>
        <v>0</v>
      </c>
      <c r="I33" s="654">
        <v>28.11</v>
      </c>
      <c r="J33" s="570">
        <f>ROUND(I33 * (1 + VAT), 2)</f>
        <v>32.33</v>
      </c>
      <c r="K33" s="584"/>
      <c r="L33" s="1471" t="s">
        <v>83</v>
      </c>
      <c r="M33" s="1283"/>
      <c r="N33" s="572">
        <v>0.71</v>
      </c>
      <c r="O33" s="710">
        <f>ROUND(N33 * (1 + VAT), 2)</f>
        <v>0.82</v>
      </c>
      <c r="P33" s="539"/>
      <c r="Q33" s="539"/>
      <c r="R33" s="539"/>
      <c r="X33" s="84"/>
      <c r="Y33" s="84"/>
      <c r="Z33" s="8"/>
      <c r="AA33" s="8"/>
      <c r="AB33" s="95"/>
      <c r="AC33" s="95"/>
      <c r="AD33" s="95"/>
      <c r="AE33" s="95"/>
      <c r="AF33" s="95"/>
      <c r="AG33" s="95"/>
    </row>
    <row r="34" spans="2:33" ht="20.25" customHeight="1" x14ac:dyDescent="0.45">
      <c r="B34" s="10"/>
      <c r="C34" s="532" t="s">
        <v>84</v>
      </c>
      <c r="D34" s="574"/>
      <c r="E34" s="584"/>
      <c r="F34" s="584"/>
      <c r="G34" s="584"/>
      <c r="H34" s="584"/>
      <c r="I34" s="575"/>
      <c r="J34" s="536"/>
      <c r="K34" s="584"/>
      <c r="L34" s="532" t="s">
        <v>84</v>
      </c>
      <c r="M34" s="711"/>
      <c r="N34" s="577"/>
      <c r="O34" s="536"/>
      <c r="P34" s="539"/>
      <c r="Q34" s="539"/>
      <c r="R34" s="539"/>
      <c r="X34" s="84"/>
      <c r="Y34" s="84"/>
      <c r="Z34" s="8"/>
      <c r="AA34" s="8"/>
      <c r="AB34" s="95"/>
      <c r="AC34" s="95"/>
      <c r="AD34" s="95"/>
      <c r="AE34" s="95"/>
      <c r="AF34" s="95"/>
      <c r="AG34" s="95"/>
    </row>
    <row r="35" spans="2:33" ht="20.25" customHeight="1" thickBot="1" x14ac:dyDescent="0.5">
      <c r="B35" s="10"/>
      <c r="C35" s="539"/>
      <c r="D35" s="539"/>
      <c r="E35" s="539"/>
      <c r="F35" s="539"/>
      <c r="G35" s="539"/>
      <c r="H35" s="539"/>
      <c r="I35" s="584"/>
      <c r="J35" s="584"/>
      <c r="K35" s="584"/>
      <c r="L35" s="584"/>
      <c r="M35" s="584"/>
      <c r="N35" s="584"/>
      <c r="O35" s="584"/>
      <c r="P35" s="584"/>
      <c r="Q35" s="539"/>
      <c r="R35" s="539"/>
      <c r="S35" s="95"/>
      <c r="T35" s="92"/>
      <c r="U35" s="84"/>
      <c r="V35" s="84"/>
      <c r="W35" s="84"/>
      <c r="X35" s="84"/>
      <c r="Y35" s="84"/>
      <c r="Z35" s="8"/>
      <c r="AA35" s="8"/>
      <c r="AB35" s="95"/>
      <c r="AC35" s="95"/>
      <c r="AD35" s="95"/>
      <c r="AE35" s="95"/>
      <c r="AF35" s="95"/>
      <c r="AG35" s="95"/>
    </row>
    <row r="36" spans="2:33" ht="20.25" customHeight="1" x14ac:dyDescent="0.5">
      <c r="B36" s="10"/>
      <c r="C36" s="1472" t="s">
        <v>51</v>
      </c>
      <c r="D36" s="1473"/>
      <c r="E36" s="1284" t="s">
        <v>389</v>
      </c>
      <c r="F36" s="1430"/>
      <c r="G36" s="1284" t="s">
        <v>390</v>
      </c>
      <c r="H36" s="1431"/>
      <c r="I36" s="584"/>
      <c r="J36" s="584"/>
      <c r="K36" s="584"/>
      <c r="L36" s="1474" t="s">
        <v>311</v>
      </c>
      <c r="M36" s="1475"/>
      <c r="N36" s="1475"/>
      <c r="O36" s="1476"/>
      <c r="P36" s="539"/>
      <c r="Q36" s="539"/>
      <c r="R36" s="539"/>
      <c r="S36" s="95"/>
      <c r="T36" s="92"/>
      <c r="U36" s="84"/>
      <c r="V36" s="84"/>
      <c r="W36" s="84"/>
      <c r="X36" s="84"/>
      <c r="Y36" s="84"/>
      <c r="Z36" s="8"/>
      <c r="AA36" s="8"/>
      <c r="AB36" s="95"/>
      <c r="AC36" s="95"/>
      <c r="AD36" s="95"/>
      <c r="AE36" s="95"/>
      <c r="AF36" s="95"/>
      <c r="AG36" s="95"/>
    </row>
    <row r="37" spans="2:33" ht="20.25" customHeight="1" x14ac:dyDescent="0.45">
      <c r="B37" s="10"/>
      <c r="C37" s="713"/>
      <c r="D37" s="714"/>
      <c r="E37" s="1417"/>
      <c r="F37" s="1273"/>
      <c r="G37" s="1417"/>
      <c r="H37" s="1239"/>
      <c r="I37" s="584"/>
      <c r="J37" s="584"/>
      <c r="K37" s="584"/>
      <c r="L37" s="1477" t="s">
        <v>41</v>
      </c>
      <c r="M37" s="1478"/>
      <c r="N37" s="1426" t="s">
        <v>42</v>
      </c>
      <c r="O37" s="1427"/>
      <c r="P37" s="539"/>
      <c r="Q37" s="539"/>
      <c r="R37" s="539"/>
      <c r="Y37" s="84"/>
      <c r="Z37" s="8"/>
      <c r="AA37" s="8"/>
      <c r="AB37" s="95"/>
      <c r="AC37" s="95"/>
      <c r="AD37" s="95"/>
      <c r="AE37" s="95"/>
      <c r="AF37" s="95"/>
      <c r="AG37" s="95"/>
    </row>
    <row r="38" spans="2:33" ht="20.25" customHeight="1" x14ac:dyDescent="0.45">
      <c r="B38" s="10"/>
      <c r="C38" s="1288"/>
      <c r="D38" s="1289"/>
      <c r="E38" s="582"/>
      <c r="F38" s="581" t="s">
        <v>25</v>
      </c>
      <c r="G38" s="582"/>
      <c r="H38" s="583" t="s">
        <v>25</v>
      </c>
      <c r="I38" s="584"/>
      <c r="J38" s="584"/>
      <c r="K38" s="584"/>
      <c r="L38" s="715"/>
      <c r="M38" s="581" t="s">
        <v>25</v>
      </c>
      <c r="N38" s="716"/>
      <c r="O38" s="583" t="s">
        <v>25</v>
      </c>
      <c r="P38" s="539"/>
      <c r="Q38" s="539"/>
      <c r="R38" s="539"/>
      <c r="Y38" s="84"/>
      <c r="Z38" s="8"/>
      <c r="AA38" s="8"/>
      <c r="AB38" s="95"/>
      <c r="AC38" s="95"/>
      <c r="AD38" s="95"/>
      <c r="AE38" s="95"/>
      <c r="AF38" s="95"/>
      <c r="AG38" s="95"/>
    </row>
    <row r="39" spans="2:33" ht="21.65" customHeight="1" thickBot="1" x14ac:dyDescent="0.5">
      <c r="B39" s="10"/>
      <c r="C39" s="1463" t="s">
        <v>33</v>
      </c>
      <c r="D39" s="1464"/>
      <c r="E39" s="586">
        <v>399.38</v>
      </c>
      <c r="F39" s="587">
        <f>ROUND(E39 * (1 + VAT), 2)</f>
        <v>459.29</v>
      </c>
      <c r="G39" s="588">
        <v>180</v>
      </c>
      <c r="H39" s="589">
        <f>ROUND(G39 * (1 + VAT), 2)</f>
        <v>207</v>
      </c>
      <c r="I39" s="584"/>
      <c r="J39" s="584"/>
      <c r="K39" s="584"/>
      <c r="L39" s="602">
        <v>28.13</v>
      </c>
      <c r="M39" s="717">
        <f>ROUND(L39 * (1 + VAT), 2)</f>
        <v>32.35</v>
      </c>
      <c r="N39" s="718">
        <v>0</v>
      </c>
      <c r="O39" s="719">
        <f>ROUND(N39 * (1 + VAT), 2)</f>
        <v>0</v>
      </c>
      <c r="P39" s="539"/>
      <c r="Q39" s="539"/>
      <c r="R39" s="539"/>
      <c r="Y39" s="84"/>
      <c r="Z39" s="8"/>
      <c r="AA39" s="8"/>
      <c r="AB39" s="95"/>
      <c r="AC39" s="95"/>
      <c r="AD39" s="95"/>
      <c r="AE39" s="95"/>
      <c r="AF39" s="95"/>
      <c r="AG39" s="95"/>
    </row>
    <row r="40" spans="2:33" ht="21.65" customHeight="1" thickBot="1" x14ac:dyDescent="0.5">
      <c r="B40" s="10"/>
      <c r="C40" s="1396" t="s">
        <v>32</v>
      </c>
      <c r="D40" s="1299"/>
      <c r="E40" s="591">
        <v>7826.42</v>
      </c>
      <c r="F40" s="592">
        <f>ROUND(E40 * (1 + VAT), 2)</f>
        <v>9000.3799999999992</v>
      </c>
      <c r="G40" s="593">
        <v>249.94</v>
      </c>
      <c r="H40" s="594">
        <f>ROUND(G40 * (1 + VAT), 2)</f>
        <v>287.43</v>
      </c>
      <c r="I40" s="584"/>
      <c r="J40" s="584"/>
      <c r="K40" s="584"/>
      <c r="L40" s="584"/>
      <c r="M40" s="584"/>
      <c r="N40" s="584"/>
      <c r="O40" s="584"/>
      <c r="P40" s="539"/>
      <c r="Q40" s="539"/>
      <c r="R40" s="539"/>
      <c r="Y40" s="84"/>
      <c r="Z40" s="8"/>
      <c r="AA40" s="8"/>
      <c r="AB40" s="95"/>
      <c r="AC40" s="95"/>
      <c r="AD40" s="95"/>
      <c r="AE40" s="95"/>
      <c r="AF40" s="95"/>
      <c r="AG40" s="95"/>
    </row>
    <row r="41" spans="2:33" ht="20.25" customHeight="1" thickBot="1" x14ac:dyDescent="0.5">
      <c r="B41" s="10"/>
      <c r="C41" s="539"/>
      <c r="D41" s="539"/>
      <c r="E41" s="539"/>
      <c r="F41" s="539"/>
      <c r="G41" s="539"/>
      <c r="H41" s="539"/>
      <c r="I41" s="584"/>
      <c r="J41" s="584"/>
      <c r="K41" s="584"/>
      <c r="L41" s="584"/>
      <c r="M41" s="584"/>
      <c r="N41" s="539"/>
      <c r="O41" s="539"/>
      <c r="P41" s="539"/>
      <c r="Q41" s="539"/>
      <c r="R41" s="539"/>
      <c r="Y41" s="84"/>
      <c r="Z41" s="8"/>
      <c r="AA41" s="8"/>
      <c r="AB41" s="95"/>
      <c r="AC41" s="95"/>
      <c r="AD41" s="95"/>
      <c r="AE41" s="95"/>
      <c r="AF41" s="95"/>
      <c r="AG41" s="95"/>
    </row>
    <row r="42" spans="2:33" ht="72.75" customHeight="1" x14ac:dyDescent="0.45">
      <c r="C42" s="1401" t="s">
        <v>308</v>
      </c>
      <c r="D42" s="1423"/>
      <c r="E42" s="1415" t="s">
        <v>391</v>
      </c>
      <c r="F42" s="1416"/>
      <c r="G42" s="539"/>
      <c r="H42" s="539"/>
      <c r="I42" s="584"/>
      <c r="J42" s="584"/>
      <c r="K42" s="584"/>
      <c r="L42" s="584"/>
      <c r="M42" s="584"/>
      <c r="N42" s="539"/>
      <c r="O42" s="539"/>
      <c r="P42" s="483"/>
      <c r="Q42" s="539"/>
      <c r="R42" s="539"/>
      <c r="W42" s="84"/>
      <c r="X42" s="8"/>
      <c r="Y42" s="8"/>
      <c r="Z42" s="95"/>
      <c r="AA42" s="95"/>
      <c r="AB42" s="95"/>
      <c r="AC42" s="95"/>
      <c r="AD42" s="95"/>
      <c r="AE42" s="95"/>
    </row>
    <row r="43" spans="2:33" ht="17.5" customHeight="1" x14ac:dyDescent="0.45">
      <c r="C43" s="1403"/>
      <c r="D43" s="1273"/>
      <c r="E43" s="1417"/>
      <c r="F43" s="1239"/>
      <c r="G43" s="596"/>
      <c r="H43" s="597"/>
      <c r="I43" s="584"/>
      <c r="J43" s="584"/>
      <c r="K43" s="584"/>
      <c r="L43" s="584"/>
      <c r="M43" s="584"/>
      <c r="N43" s="539"/>
      <c r="O43" s="539"/>
      <c r="P43" s="483"/>
      <c r="Q43" s="539"/>
      <c r="R43" s="539"/>
      <c r="W43" s="84"/>
      <c r="X43" s="8"/>
      <c r="Y43" s="8"/>
      <c r="Z43" s="95"/>
      <c r="AA43" s="95"/>
      <c r="AB43" s="95"/>
      <c r="AC43" s="95"/>
      <c r="AD43" s="95"/>
      <c r="AE43" s="95"/>
    </row>
    <row r="44" spans="2:33" ht="18.649999999999999" customHeight="1" x14ac:dyDescent="0.45">
      <c r="C44" s="1403"/>
      <c r="D44" s="1273"/>
      <c r="E44" s="1426"/>
      <c r="F44" s="1427"/>
      <c r="G44" s="539"/>
      <c r="H44" s="539"/>
      <c r="I44" s="584"/>
      <c r="J44" s="584"/>
      <c r="K44" s="539"/>
      <c r="L44" s="584"/>
      <c r="M44" s="584"/>
      <c r="N44" s="539"/>
      <c r="O44" s="539"/>
      <c r="P44" s="483"/>
      <c r="Q44" s="539"/>
      <c r="R44" s="539"/>
      <c r="S44" s="67"/>
      <c r="T44" s="67"/>
      <c r="U44" s="67"/>
      <c r="V44" s="67"/>
      <c r="W44" s="84"/>
      <c r="X44" s="8"/>
      <c r="Y44" s="8"/>
      <c r="Z44" s="95"/>
      <c r="AA44" s="95"/>
      <c r="AB44" s="95"/>
      <c r="AC44" s="95"/>
      <c r="AD44" s="95"/>
      <c r="AE44" s="95"/>
    </row>
    <row r="45" spans="2:33" ht="16.5" customHeight="1" x14ac:dyDescent="0.45">
      <c r="C45" s="671"/>
      <c r="D45" s="581" t="s">
        <v>25</v>
      </c>
      <c r="E45" s="672"/>
      <c r="F45" s="583" t="s">
        <v>25</v>
      </c>
      <c r="G45" s="539"/>
      <c r="H45" s="539"/>
      <c r="I45" s="539"/>
      <c r="J45" s="539"/>
      <c r="K45" s="584"/>
      <c r="L45" s="584"/>
      <c r="M45" s="584"/>
      <c r="N45" s="539"/>
      <c r="O45" s="539"/>
      <c r="P45" s="539"/>
      <c r="Q45" s="539"/>
      <c r="R45" s="539"/>
    </row>
    <row r="46" spans="2:33" ht="21.65" customHeight="1" thickBot="1" x14ac:dyDescent="0.5">
      <c r="C46" s="602">
        <v>15.56</v>
      </c>
      <c r="D46" s="720">
        <f>ROUND(C46 * (1 + VAT), 2)</f>
        <v>17.89</v>
      </c>
      <c r="E46" s="604">
        <v>9.23</v>
      </c>
      <c r="F46" s="721">
        <f>ROUND(E46 * (1 + VAT), 2)</f>
        <v>10.61</v>
      </c>
      <c r="G46" s="539"/>
      <c r="H46" s="584"/>
      <c r="I46" s="584"/>
      <c r="J46" s="584"/>
      <c r="K46" s="539"/>
      <c r="L46" s="539"/>
      <c r="M46" s="539"/>
      <c r="N46" s="539"/>
      <c r="O46" s="539"/>
      <c r="P46" s="539"/>
      <c r="Q46" s="539"/>
      <c r="R46" s="539"/>
    </row>
    <row r="47" spans="2:33" ht="14.25" customHeight="1" x14ac:dyDescent="0.45">
      <c r="B47" s="10"/>
      <c r="C47" s="539"/>
      <c r="D47" s="539"/>
      <c r="E47" s="539"/>
      <c r="F47" s="539"/>
      <c r="G47" s="539"/>
      <c r="H47" s="539"/>
      <c r="I47" s="584"/>
      <c r="J47" s="722"/>
      <c r="K47" s="584"/>
      <c r="L47" s="584"/>
      <c r="M47" s="584"/>
      <c r="N47" s="539"/>
      <c r="O47" s="539"/>
      <c r="P47" s="539"/>
      <c r="Q47" s="539"/>
      <c r="R47" s="539"/>
    </row>
    <row r="48" spans="2:33" ht="20.25" customHeight="1" x14ac:dyDescent="0.4">
      <c r="B48" s="10"/>
      <c r="C48" s="118"/>
      <c r="D48" s="118"/>
      <c r="E48" s="118"/>
      <c r="F48" s="118"/>
      <c r="G48" s="118"/>
      <c r="H48" s="118"/>
      <c r="I48" s="117"/>
      <c r="J48" s="117"/>
      <c r="K48" s="117"/>
      <c r="L48" s="117"/>
      <c r="M48" s="117"/>
      <c r="N48" s="118"/>
      <c r="O48" s="118"/>
      <c r="P48" s="118"/>
      <c r="Q48" s="118"/>
      <c r="R48" s="118"/>
    </row>
    <row r="49" spans="2:33" ht="20.25" customHeight="1" x14ac:dyDescent="0.4">
      <c r="B49" s="10"/>
      <c r="C49" s="228"/>
      <c r="D49" s="118"/>
      <c r="E49" s="118"/>
      <c r="F49" s="118"/>
      <c r="G49" s="228"/>
      <c r="H49" s="118"/>
      <c r="I49" s="118"/>
      <c r="J49" s="118"/>
      <c r="K49" s="117"/>
      <c r="L49" s="117"/>
      <c r="M49" s="117"/>
      <c r="N49" s="118"/>
      <c r="O49" s="118"/>
      <c r="P49" s="118"/>
      <c r="Q49" s="118"/>
      <c r="R49" s="118"/>
    </row>
    <row r="50" spans="2:33" ht="20.25" customHeight="1" x14ac:dyDescent="0.4">
      <c r="C50" s="118"/>
      <c r="D50" s="118"/>
      <c r="E50" s="118"/>
      <c r="F50" s="118"/>
      <c r="G50" s="118"/>
      <c r="H50" s="118"/>
      <c r="I50" s="118"/>
      <c r="J50" s="118"/>
      <c r="K50" s="117"/>
      <c r="L50" s="117"/>
      <c r="M50" s="117"/>
      <c r="N50" s="118"/>
      <c r="O50" s="118"/>
      <c r="P50" s="118"/>
      <c r="Q50" s="118"/>
      <c r="R50" s="118"/>
      <c r="X50" s="84"/>
      <c r="Y50" s="84"/>
      <c r="Z50" s="8"/>
      <c r="AA50" s="8"/>
      <c r="AB50" s="95"/>
      <c r="AC50" s="95"/>
      <c r="AD50" s="95"/>
      <c r="AE50" s="95"/>
      <c r="AF50" s="95"/>
      <c r="AG50" s="95"/>
    </row>
    <row r="51" spans="2:33" ht="20.25" customHeight="1" x14ac:dyDescent="0.4">
      <c r="C51" s="118"/>
      <c r="D51" s="118"/>
      <c r="E51" s="118"/>
      <c r="F51" s="118"/>
      <c r="G51" s="118"/>
      <c r="H51" s="118"/>
      <c r="I51" s="118"/>
      <c r="J51" s="118"/>
      <c r="K51" s="117"/>
      <c r="L51" s="117"/>
      <c r="M51" s="117"/>
      <c r="N51" s="118"/>
      <c r="O51" s="118"/>
      <c r="P51" s="118"/>
      <c r="Q51" s="118"/>
      <c r="R51" s="118"/>
      <c r="X51" s="84"/>
      <c r="Y51" s="84"/>
      <c r="Z51" s="8"/>
      <c r="AA51" s="8"/>
      <c r="AB51" s="95"/>
      <c r="AC51" s="95"/>
      <c r="AD51" s="95"/>
      <c r="AE51" s="95"/>
      <c r="AF51" s="95"/>
      <c r="AG51" s="95"/>
    </row>
    <row r="52" spans="2:33" ht="20.25" customHeight="1" x14ac:dyDescent="0.25">
      <c r="I52" s="8"/>
      <c r="J52" s="8"/>
      <c r="M52" s="11"/>
      <c r="S52" s="95"/>
      <c r="T52" s="92"/>
      <c r="U52" s="84"/>
      <c r="V52" s="84"/>
      <c r="W52" s="84"/>
      <c r="X52" s="84"/>
      <c r="Y52" s="84"/>
      <c r="Z52" s="8"/>
      <c r="AA52" s="8"/>
      <c r="AB52" s="95"/>
      <c r="AC52" s="95"/>
      <c r="AD52" s="95"/>
      <c r="AE52" s="95"/>
      <c r="AF52" s="95"/>
      <c r="AG52" s="95"/>
    </row>
    <row r="53" spans="2:33" ht="20.25" customHeight="1" x14ac:dyDescent="0.25">
      <c r="I53" s="8"/>
      <c r="J53" s="8"/>
      <c r="M53" s="11"/>
      <c r="S53" s="95"/>
      <c r="T53" s="92"/>
      <c r="U53" s="84"/>
      <c r="V53" s="84"/>
      <c r="W53" s="84"/>
      <c r="X53" s="84"/>
      <c r="Y53" s="84"/>
      <c r="Z53" s="8"/>
      <c r="AA53" s="8"/>
      <c r="AB53" s="95"/>
      <c r="AC53" s="95"/>
      <c r="AD53" s="95"/>
      <c r="AE53" s="95"/>
      <c r="AF53" s="95"/>
      <c r="AG53" s="95"/>
    </row>
    <row r="54" spans="2:33" ht="20.25" customHeight="1" x14ac:dyDescent="0.25">
      <c r="I54" s="8"/>
      <c r="J54" s="8"/>
      <c r="K54" s="98"/>
      <c r="L54" s="11"/>
      <c r="M54" s="11"/>
      <c r="S54" s="95"/>
      <c r="T54" s="92"/>
      <c r="U54" s="84"/>
      <c r="V54" s="84"/>
      <c r="W54" s="84"/>
      <c r="X54" s="84"/>
      <c r="Y54" s="84"/>
      <c r="Z54" s="8"/>
      <c r="AA54" s="8"/>
      <c r="AB54" s="95"/>
      <c r="AC54" s="95"/>
      <c r="AD54" s="95"/>
      <c r="AE54" s="95"/>
      <c r="AF54" s="95"/>
      <c r="AG54" s="95"/>
    </row>
    <row r="55" spans="2:33" ht="20.25" customHeight="1" x14ac:dyDescent="0.25">
      <c r="B55" s="10"/>
      <c r="J55" s="98"/>
      <c r="K55" s="98"/>
      <c r="L55" s="11"/>
      <c r="M55" s="11"/>
      <c r="Y55" s="84"/>
      <c r="Z55" s="8"/>
      <c r="AA55" s="8"/>
      <c r="AB55" s="95"/>
      <c r="AC55" s="95"/>
      <c r="AD55" s="95"/>
      <c r="AE55" s="95"/>
      <c r="AF55" s="95"/>
      <c r="AG55" s="95"/>
    </row>
    <row r="56" spans="2:33" ht="20.25" customHeight="1" x14ac:dyDescent="0.25">
      <c r="B56" s="10"/>
      <c r="J56" s="98"/>
      <c r="Y56" s="84"/>
      <c r="Z56" s="8"/>
      <c r="AA56" s="8"/>
      <c r="AB56" s="95"/>
      <c r="AC56" s="95"/>
      <c r="AD56" s="95"/>
      <c r="AE56" s="95"/>
      <c r="AF56" s="95"/>
      <c r="AG56" s="95"/>
    </row>
    <row r="57" spans="2:33" ht="20.25" customHeight="1" x14ac:dyDescent="0.25">
      <c r="B57" s="10"/>
      <c r="K57" s="91"/>
      <c r="L57" s="91"/>
      <c r="M57" s="91"/>
      <c r="Y57" s="84"/>
      <c r="Z57" s="8"/>
      <c r="AA57" s="8"/>
      <c r="AB57" s="95"/>
      <c r="AC57" s="95"/>
      <c r="AD57" s="95"/>
      <c r="AE57" s="95"/>
      <c r="AF57" s="95"/>
      <c r="AG57" s="95"/>
    </row>
    <row r="58" spans="2:33" ht="20.25" customHeight="1" x14ac:dyDescent="0.25">
      <c r="B58" s="10"/>
      <c r="Y58" s="84"/>
      <c r="Z58" s="8"/>
      <c r="AA58" s="8"/>
      <c r="AB58" s="95"/>
      <c r="AC58" s="95"/>
      <c r="AD58" s="95"/>
      <c r="AE58" s="95"/>
      <c r="AF58" s="95"/>
      <c r="AG58" s="95"/>
    </row>
    <row r="59" spans="2:33" ht="29.15" customHeight="1" x14ac:dyDescent="0.25">
      <c r="B59" s="10"/>
      <c r="K59" s="91"/>
      <c r="L59" s="91"/>
      <c r="M59" s="91"/>
      <c r="Y59" s="84"/>
      <c r="Z59" s="8"/>
      <c r="AA59" s="8"/>
      <c r="AB59" s="95"/>
      <c r="AC59" s="95"/>
      <c r="AD59" s="95"/>
      <c r="AE59" s="95"/>
      <c r="AF59" s="95"/>
      <c r="AG59" s="95"/>
    </row>
    <row r="60" spans="2:33" ht="29.15" customHeight="1" x14ac:dyDescent="0.25">
      <c r="B60" s="10"/>
      <c r="K60" s="91"/>
      <c r="L60" s="91"/>
      <c r="M60" s="91"/>
      <c r="Y60" s="84"/>
      <c r="Z60" s="8"/>
      <c r="AA60" s="8"/>
      <c r="AB60" s="95"/>
      <c r="AC60" s="95"/>
      <c r="AD60" s="95"/>
      <c r="AE60" s="95"/>
      <c r="AF60" s="95"/>
      <c r="AG60" s="95"/>
    </row>
    <row r="61" spans="2:33" ht="20.25" customHeight="1" x14ac:dyDescent="0.25">
      <c r="B61" s="10"/>
      <c r="K61" s="91"/>
      <c r="L61" s="91"/>
      <c r="M61" s="91"/>
      <c r="Y61" s="84"/>
      <c r="Z61" s="8"/>
      <c r="AA61" s="8"/>
      <c r="AB61" s="95"/>
      <c r="AC61" s="95"/>
      <c r="AD61" s="95"/>
      <c r="AE61" s="95"/>
      <c r="AF61" s="95"/>
      <c r="AG61" s="95"/>
    </row>
    <row r="62" spans="2:33" ht="20.25" customHeight="1" x14ac:dyDescent="0.25">
      <c r="B62" s="10"/>
      <c r="K62" s="91"/>
      <c r="L62" s="91"/>
      <c r="M62" s="91"/>
      <c r="Y62" s="84"/>
      <c r="Z62" s="8"/>
      <c r="AA62" s="8"/>
      <c r="AB62" s="95"/>
      <c r="AC62" s="95"/>
      <c r="AD62" s="95"/>
      <c r="AE62" s="95"/>
      <c r="AF62" s="95"/>
      <c r="AG62" s="95"/>
    </row>
    <row r="63" spans="2:33" ht="20.25" customHeight="1" x14ac:dyDescent="0.25">
      <c r="B63" s="10"/>
    </row>
    <row r="64" spans="2:33" ht="20.25" customHeight="1" x14ac:dyDescent="0.25">
      <c r="B64" s="10"/>
    </row>
    <row r="65" spans="2:2" ht="20.25" customHeight="1" x14ac:dyDescent="0.25">
      <c r="B65" s="10"/>
    </row>
    <row r="66" spans="2:2" ht="16.5" customHeight="1" x14ac:dyDescent="0.25">
      <c r="B66" s="10"/>
    </row>
    <row r="67" spans="2:2" ht="22" customHeight="1" x14ac:dyDescent="0.25">
      <c r="B67" s="10"/>
    </row>
    <row r="68" spans="2:2" ht="15" customHeight="1" x14ac:dyDescent="0.25"/>
    <row r="69" spans="2:2" ht="18.399999999999999" customHeight="1" x14ac:dyDescent="0.25"/>
    <row r="71" spans="2:2" ht="20.25" customHeight="1" x14ac:dyDescent="0.25"/>
    <row r="72" spans="2:2" ht="20.25" customHeight="1" x14ac:dyDescent="0.25"/>
    <row r="73" spans="2:2" ht="20.25" customHeight="1" x14ac:dyDescent="0.25"/>
    <row r="74" spans="2:2" ht="20.25" customHeight="1" x14ac:dyDescent="0.25"/>
  </sheetData>
  <mergeCells count="43">
    <mergeCell ref="C42:D44"/>
    <mergeCell ref="C28:D29"/>
    <mergeCell ref="L28:M29"/>
    <mergeCell ref="C32:D32"/>
    <mergeCell ref="L32:M32"/>
    <mergeCell ref="C39:D39"/>
    <mergeCell ref="E42:F43"/>
    <mergeCell ref="E44:F44"/>
    <mergeCell ref="C33:D33"/>
    <mergeCell ref="L33:M33"/>
    <mergeCell ref="C36:D36"/>
    <mergeCell ref="E36:F37"/>
    <mergeCell ref="G36:H37"/>
    <mergeCell ref="L36:O36"/>
    <mergeCell ref="L37:M37"/>
    <mergeCell ref="N37:O37"/>
    <mergeCell ref="C38:D38"/>
    <mergeCell ref="C40:D40"/>
    <mergeCell ref="E4:P4"/>
    <mergeCell ref="C5:C7"/>
    <mergeCell ref="E5:J5"/>
    <mergeCell ref="K5:P5"/>
    <mergeCell ref="E6:F6"/>
    <mergeCell ref="G6:H6"/>
    <mergeCell ref="I6:J6"/>
    <mergeCell ref="K6:L6"/>
    <mergeCell ref="M6:N6"/>
    <mergeCell ref="O6:P6"/>
    <mergeCell ref="N28:O28"/>
    <mergeCell ref="B2:S2"/>
    <mergeCell ref="C12:C15"/>
    <mergeCell ref="C8:C11"/>
    <mergeCell ref="C31:D31"/>
    <mergeCell ref="L31:M31"/>
    <mergeCell ref="C16:C19"/>
    <mergeCell ref="C20:C23"/>
    <mergeCell ref="C26:J26"/>
    <mergeCell ref="E27:F28"/>
    <mergeCell ref="G27:H28"/>
    <mergeCell ref="I27:J28"/>
    <mergeCell ref="C30:D30"/>
    <mergeCell ref="L30:M30"/>
    <mergeCell ref="Q4:R6"/>
  </mergeCells>
  <conditionalFormatting sqref="T8:T9 T35:T36 T52:T54 T13:T25">
    <cfRule type="cellIs" dxfId="42" priority="1" stopIfTrue="1" operator="equal">
      <formula>"check"</formula>
    </cfRule>
  </conditionalFormatting>
  <conditionalFormatting sqref="V8 V12 V16 V20">
    <cfRule type="cellIs" dxfId="41" priority="2" stopIfTrue="1" operator="notEqual">
      <formula>0</formula>
    </cfRule>
  </conditionalFormatting>
  <hyperlinks>
    <hyperlink ref="B1" location="Menu!A1" display="Back to menu" xr:uid="{00000000-0004-0000-07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1" orientation="landscape" r:id="rId1"/>
  <headerFooter alignWithMargins="0"/>
  <ignoredErrors>
    <ignoredError sqref="R24:R29 R34:R38 R41:R45 R40 R47:R66 R46 R30 R31 R32 R33 R39 F47:J48 G42:J42 G43:J43 C45:J45 P39:Q39 P33:Q33 P32:Q32 P31:Q31 P30:Q30 K46:Q46 K47:Q66 K40:Q40 K39 K41:Q45 K33 K32:M32 K31:M31 K30:M30 K35 K24:Q27 C24:J26 C8:D8 C9:D9 C10:D10 C11:D11 C12:D12 C13:D13 C14:D14 C15:D15 C16:D16 C17:D17 C18:D18 C19:D19 C20:D20 C21:D21 C22:D22 C23:D23 C35:J35 C30:D30 C31:D31 C32:D32 D33 C41:J41 C39:D39 I39:J39 C40:D40 I40:J40 C49:J66 G46:J46 C67:J70 K67:Q70 C47:E48 E29:J29 C27:D27 K29 K28 O28:Q28 G44:J44 K37:Q38 K36 M36:Q36 C38:J38 C36:D37 I36:J37 N29:Q29 K34 M34:Q34 M33 Q35 D34:J3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0.59999389629810485"/>
    <pageSetUpPr fitToPage="1"/>
  </sheetPr>
  <dimension ref="A1:BA74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A2" sqref="A2"/>
    </sheetView>
  </sheetViews>
  <sheetFormatPr defaultColWidth="9.1796875" defaultRowHeight="12.5" x14ac:dyDescent="0.25"/>
  <cols>
    <col min="1" max="1" width="2.54296875" style="91" customWidth="1"/>
    <col min="2" max="2" width="4.81640625" style="91" customWidth="1"/>
    <col min="3" max="3" width="25.1796875" style="91" customWidth="1"/>
    <col min="4" max="4" width="26.26953125" style="91" customWidth="1"/>
    <col min="5" max="5" width="19.26953125" style="91" customWidth="1"/>
    <col min="6" max="6" width="19.1796875" style="91" customWidth="1"/>
    <col min="7" max="7" width="16.7265625" style="91" customWidth="1"/>
    <col min="8" max="8" width="15.7265625" style="91" customWidth="1"/>
    <col min="9" max="9" width="16.26953125" style="91" customWidth="1"/>
    <col min="10" max="10" width="16.453125" style="91" customWidth="1"/>
    <col min="11" max="12" width="19.1796875" style="2" customWidth="1"/>
    <col min="13" max="13" width="12.81640625" style="2" customWidth="1"/>
    <col min="14" max="14" width="14.453125" style="91" customWidth="1"/>
    <col min="15" max="15" width="14.81640625" style="91" customWidth="1"/>
    <col min="16" max="16" width="13.453125" style="91" customWidth="1"/>
    <col min="17" max="17" width="15.453125" style="91" customWidth="1"/>
    <col min="18" max="18" width="16.81640625" style="91" customWidth="1"/>
    <col min="19" max="26" width="9.1796875" style="91"/>
    <col min="27" max="27" width="9.453125" style="91" bestFit="1" customWidth="1"/>
    <col min="28" max="16384" width="9.1796875" style="91"/>
  </cols>
  <sheetData>
    <row r="1" spans="2:53" ht="36" customHeight="1" x14ac:dyDescent="0.25">
      <c r="B1" s="221" t="s">
        <v>123</v>
      </c>
      <c r="D1" s="1"/>
      <c r="R1" s="53" t="e">
        <v>#REF!</v>
      </c>
      <c r="BA1" s="26"/>
    </row>
    <row r="2" spans="2:53" ht="54" customHeight="1" x14ac:dyDescent="0.25">
      <c r="B2" s="1484" t="s">
        <v>430</v>
      </c>
      <c r="C2" s="1484"/>
      <c r="D2" s="1484"/>
      <c r="E2" s="1484"/>
      <c r="F2" s="1484"/>
      <c r="G2" s="1484"/>
      <c r="H2" s="1484"/>
      <c r="I2" s="1484"/>
      <c r="J2" s="1484"/>
      <c r="K2" s="1484"/>
      <c r="L2" s="1484"/>
      <c r="M2" s="1484"/>
      <c r="N2" s="1484"/>
      <c r="O2" s="1484"/>
      <c r="P2" s="1484"/>
      <c r="Q2" s="1484"/>
      <c r="R2" s="1484"/>
      <c r="S2" s="1484"/>
      <c r="AA2" s="3" t="e">
        <f>SUM(E8:O23,Q8:Q23,#REF!,#REF!,#REF!,#REF!,C26:E26,G26)</f>
        <v>#REF!</v>
      </c>
      <c r="AB2" s="4" t="s">
        <v>0</v>
      </c>
    </row>
    <row r="3" spans="2:53" s="8" customFormat="1" ht="17.149999999999999" customHeight="1" thickBot="1" x14ac:dyDescent="0.3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1958"/>
      <c r="R3" s="1958"/>
      <c r="S3" s="91"/>
      <c r="T3" s="91"/>
      <c r="AA3" s="29"/>
      <c r="AB3" s="30"/>
    </row>
    <row r="4" spans="2:53" ht="29.9" customHeight="1" thickBot="1" x14ac:dyDescent="0.5">
      <c r="B4" s="5"/>
      <c r="C4" s="673"/>
      <c r="D4" s="674"/>
      <c r="E4" s="1332" t="s">
        <v>306</v>
      </c>
      <c r="F4" s="1333"/>
      <c r="G4" s="1333"/>
      <c r="H4" s="1333"/>
      <c r="I4" s="1333"/>
      <c r="J4" s="1333"/>
      <c r="K4" s="1333"/>
      <c r="L4" s="1333"/>
      <c r="M4" s="1333"/>
      <c r="N4" s="1333"/>
      <c r="O4" s="1333"/>
      <c r="P4" s="1334"/>
      <c r="Q4" s="1325" t="s">
        <v>307</v>
      </c>
      <c r="R4" s="1326"/>
      <c r="S4" s="111"/>
      <c r="T4" s="66"/>
    </row>
    <row r="5" spans="2:53" s="346" customFormat="1" ht="26.5" customHeight="1" x14ac:dyDescent="0.25">
      <c r="B5" s="6"/>
      <c r="C5" s="1335" t="s">
        <v>26</v>
      </c>
      <c r="D5" s="606"/>
      <c r="E5" s="1338" t="s">
        <v>397</v>
      </c>
      <c r="F5" s="1339"/>
      <c r="G5" s="1339"/>
      <c r="H5" s="1339"/>
      <c r="I5" s="1339"/>
      <c r="J5" s="1340"/>
      <c r="K5" s="1338" t="s">
        <v>398</v>
      </c>
      <c r="L5" s="1339"/>
      <c r="M5" s="1339"/>
      <c r="N5" s="1339"/>
      <c r="O5" s="1339"/>
      <c r="P5" s="1343"/>
      <c r="Q5" s="1327"/>
      <c r="R5" s="1328"/>
      <c r="S5" s="79"/>
      <c r="T5" s="348"/>
    </row>
    <row r="6" spans="2:53" ht="20.25" customHeight="1" x14ac:dyDescent="0.25">
      <c r="B6" s="6"/>
      <c r="C6" s="1336"/>
      <c r="D6" s="607" t="s">
        <v>1</v>
      </c>
      <c r="E6" s="1339" t="s">
        <v>2</v>
      </c>
      <c r="F6" s="1341"/>
      <c r="G6" s="1339" t="s">
        <v>3</v>
      </c>
      <c r="H6" s="1341"/>
      <c r="I6" s="1339" t="s">
        <v>4</v>
      </c>
      <c r="J6" s="1340"/>
      <c r="K6" s="1342" t="s">
        <v>2</v>
      </c>
      <c r="L6" s="1341"/>
      <c r="M6" s="1339" t="s">
        <v>3</v>
      </c>
      <c r="N6" s="1341"/>
      <c r="O6" s="1339" t="s">
        <v>4</v>
      </c>
      <c r="P6" s="1343"/>
      <c r="Q6" s="1327"/>
      <c r="R6" s="1328"/>
      <c r="S6" s="66"/>
      <c r="T6" s="4"/>
      <c r="U6" s="4"/>
      <c r="AB6" s="7"/>
    </row>
    <row r="7" spans="2:53" ht="20.25" customHeight="1" x14ac:dyDescent="0.25">
      <c r="B7" s="6"/>
      <c r="C7" s="1337"/>
      <c r="D7" s="608"/>
      <c r="E7" s="609" t="s">
        <v>34</v>
      </c>
      <c r="F7" s="610" t="s">
        <v>25</v>
      </c>
      <c r="G7" s="611"/>
      <c r="H7" s="610" t="s">
        <v>25</v>
      </c>
      <c r="I7" s="611"/>
      <c r="J7" s="616" t="s">
        <v>25</v>
      </c>
      <c r="K7" s="611"/>
      <c r="L7" s="610" t="s">
        <v>25</v>
      </c>
      <c r="M7" s="611"/>
      <c r="N7" s="610" t="s">
        <v>25</v>
      </c>
      <c r="O7" s="611"/>
      <c r="P7" s="612" t="s">
        <v>25</v>
      </c>
      <c r="Q7" s="613"/>
      <c r="R7" s="612" t="s">
        <v>25</v>
      </c>
      <c r="S7" s="66"/>
      <c r="T7" s="4"/>
      <c r="U7" s="4"/>
      <c r="AB7" s="7"/>
    </row>
    <row r="8" spans="2:53" ht="21.65" customHeight="1" x14ac:dyDescent="0.25">
      <c r="B8" s="6"/>
      <c r="C8" s="1329" t="s">
        <v>28</v>
      </c>
      <c r="D8" s="494" t="s">
        <v>5</v>
      </c>
      <c r="E8" s="495">
        <v>634.04999999999995</v>
      </c>
      <c r="F8" s="496">
        <f t="shared" ref="F8:F23" si="0">ROUND(E8 * (1 + VAT), 2)</f>
        <v>729.16</v>
      </c>
      <c r="G8" s="495">
        <v>192.94</v>
      </c>
      <c r="H8" s="496">
        <f t="shared" ref="H8:H23" si="1">ROUND(G8 * (1 + VAT), 2)</f>
        <v>221.88</v>
      </c>
      <c r="I8" s="495">
        <v>105.28</v>
      </c>
      <c r="J8" s="698">
        <f t="shared" ref="J8:J23" si="2">ROUND(I8 * (1 + VAT), 2)</f>
        <v>121.07</v>
      </c>
      <c r="K8" s="495">
        <v>207.57</v>
      </c>
      <c r="L8" s="496">
        <f t="shared" ref="L8:L23" si="3">ROUND(K8 * (1 + VAT), 2)</f>
        <v>238.71</v>
      </c>
      <c r="M8" s="495">
        <v>143.26</v>
      </c>
      <c r="N8" s="496">
        <f t="shared" ref="N8:N23" si="4">ROUND(M8 * (1 + VAT), 2)</f>
        <v>164.75</v>
      </c>
      <c r="O8" s="495">
        <v>91.31</v>
      </c>
      <c r="P8" s="497">
        <f t="shared" ref="P8:P23" si="5">ROUND(O8 * (1 + VAT), 2)</f>
        <v>105.01</v>
      </c>
      <c r="Q8" s="501">
        <v>17.670000000000002</v>
      </c>
      <c r="R8" s="502">
        <f t="shared" ref="R8:R23" si="6">ROUND(Q8 * (1 + VAT), 2)</f>
        <v>20.32</v>
      </c>
      <c r="S8" s="112"/>
      <c r="T8" s="92"/>
      <c r="U8" s="93"/>
      <c r="V8" s="94"/>
      <c r="W8" s="82"/>
      <c r="X8" s="82"/>
      <c r="Y8" s="82"/>
      <c r="Z8" s="8"/>
      <c r="AA8" s="8"/>
      <c r="AB8" s="95"/>
      <c r="AC8" s="95"/>
      <c r="AD8" s="95"/>
      <c r="AE8" s="95"/>
      <c r="AF8" s="95"/>
      <c r="AG8" s="95"/>
    </row>
    <row r="9" spans="2:53" ht="21.65" customHeight="1" x14ac:dyDescent="0.25">
      <c r="B9" s="6"/>
      <c r="C9" s="1330"/>
      <c r="D9" s="494" t="s">
        <v>6</v>
      </c>
      <c r="E9" s="503">
        <v>624.04999999999995</v>
      </c>
      <c r="F9" s="504">
        <f t="shared" si="0"/>
        <v>717.66</v>
      </c>
      <c r="G9" s="503">
        <v>189.08</v>
      </c>
      <c r="H9" s="504">
        <f t="shared" si="1"/>
        <v>217.44</v>
      </c>
      <c r="I9" s="503">
        <v>102.7</v>
      </c>
      <c r="J9" s="699">
        <f t="shared" si="2"/>
        <v>118.11</v>
      </c>
      <c r="K9" s="503">
        <v>203.57</v>
      </c>
      <c r="L9" s="504">
        <f t="shared" si="3"/>
        <v>234.11</v>
      </c>
      <c r="M9" s="503">
        <v>140.1</v>
      </c>
      <c r="N9" s="504">
        <f t="shared" si="4"/>
        <v>161.12</v>
      </c>
      <c r="O9" s="503">
        <v>88.91</v>
      </c>
      <c r="P9" s="505">
        <f t="shared" si="5"/>
        <v>102.25</v>
      </c>
      <c r="Q9" s="509">
        <v>16.12</v>
      </c>
      <c r="R9" s="510">
        <f t="shared" si="6"/>
        <v>18.54</v>
      </c>
      <c r="S9" s="113"/>
      <c r="T9" s="92"/>
      <c r="U9" s="83"/>
      <c r="V9" s="83"/>
      <c r="W9" s="83"/>
      <c r="X9" s="83"/>
      <c r="Y9" s="83"/>
      <c r="Z9" s="8"/>
      <c r="AA9" s="8"/>
      <c r="AB9" s="95"/>
      <c r="AC9" s="95"/>
      <c r="AD9" s="95"/>
      <c r="AE9" s="95"/>
      <c r="AF9" s="95"/>
      <c r="AG9" s="95"/>
    </row>
    <row r="10" spans="2:53" ht="21.65" customHeight="1" x14ac:dyDescent="0.25">
      <c r="B10" s="6"/>
      <c r="C10" s="1330"/>
      <c r="D10" s="494" t="s">
        <v>7</v>
      </c>
      <c r="E10" s="503">
        <v>604.37</v>
      </c>
      <c r="F10" s="504">
        <f t="shared" si="0"/>
        <v>695.03</v>
      </c>
      <c r="G10" s="503">
        <v>183.08</v>
      </c>
      <c r="H10" s="504">
        <f t="shared" si="1"/>
        <v>210.54</v>
      </c>
      <c r="I10" s="503">
        <v>99.43</v>
      </c>
      <c r="J10" s="699">
        <f t="shared" si="2"/>
        <v>114.34</v>
      </c>
      <c r="K10" s="503">
        <v>197.16</v>
      </c>
      <c r="L10" s="504">
        <f t="shared" si="3"/>
        <v>226.73</v>
      </c>
      <c r="M10" s="503">
        <v>135.72999999999999</v>
      </c>
      <c r="N10" s="504">
        <f t="shared" si="4"/>
        <v>156.09</v>
      </c>
      <c r="O10" s="503">
        <v>86.08</v>
      </c>
      <c r="P10" s="505">
        <f t="shared" si="5"/>
        <v>98.99</v>
      </c>
      <c r="Q10" s="509">
        <v>15.68</v>
      </c>
      <c r="R10" s="510">
        <f t="shared" si="6"/>
        <v>18.03</v>
      </c>
      <c r="S10" s="113"/>
      <c r="T10" s="92"/>
      <c r="U10" s="83"/>
      <c r="V10" s="83"/>
      <c r="W10" s="83"/>
      <c r="X10" s="83"/>
      <c r="Y10" s="83"/>
      <c r="Z10" s="8"/>
      <c r="AA10" s="8"/>
      <c r="AB10" s="95"/>
      <c r="AC10" s="95"/>
      <c r="AD10" s="95"/>
      <c r="AE10" s="95"/>
      <c r="AF10" s="95"/>
      <c r="AG10" s="95"/>
    </row>
    <row r="11" spans="2:53" ht="21.65" customHeight="1" x14ac:dyDescent="0.25">
      <c r="B11" s="6"/>
      <c r="C11" s="1331"/>
      <c r="D11" s="511" t="s">
        <v>83</v>
      </c>
      <c r="E11" s="512">
        <v>569.57000000000005</v>
      </c>
      <c r="F11" s="513">
        <f t="shared" si="0"/>
        <v>655.01</v>
      </c>
      <c r="G11" s="512">
        <v>172.54</v>
      </c>
      <c r="H11" s="513">
        <f t="shared" si="1"/>
        <v>198.42</v>
      </c>
      <c r="I11" s="512">
        <v>93.69</v>
      </c>
      <c r="J11" s="700">
        <f t="shared" si="2"/>
        <v>107.74</v>
      </c>
      <c r="K11" s="512">
        <v>185.8</v>
      </c>
      <c r="L11" s="513">
        <f t="shared" si="3"/>
        <v>213.67</v>
      </c>
      <c r="M11" s="512">
        <v>127.87</v>
      </c>
      <c r="N11" s="513">
        <f t="shared" si="4"/>
        <v>147.05000000000001</v>
      </c>
      <c r="O11" s="512">
        <v>81.11</v>
      </c>
      <c r="P11" s="514">
        <f t="shared" si="5"/>
        <v>93.28</v>
      </c>
      <c r="Q11" s="518">
        <v>19.86</v>
      </c>
      <c r="R11" s="519">
        <f t="shared" si="6"/>
        <v>22.84</v>
      </c>
      <c r="S11" s="113"/>
      <c r="T11" s="92"/>
      <c r="U11" s="83"/>
      <c r="V11" s="83"/>
      <c r="W11" s="83"/>
      <c r="X11" s="83"/>
      <c r="Y11" s="83"/>
      <c r="Z11" s="8"/>
      <c r="AA11" s="8"/>
      <c r="AB11" s="95"/>
      <c r="AC11" s="95"/>
      <c r="AD11" s="95"/>
      <c r="AE11" s="95"/>
      <c r="AF11" s="95"/>
      <c r="AG11" s="95"/>
    </row>
    <row r="12" spans="2:53" ht="21.65" customHeight="1" x14ac:dyDescent="0.25">
      <c r="B12" s="6"/>
      <c r="C12" s="1329" t="s">
        <v>29</v>
      </c>
      <c r="D12" s="494" t="s">
        <v>5</v>
      </c>
      <c r="E12" s="495">
        <v>639.22</v>
      </c>
      <c r="F12" s="496">
        <f t="shared" si="0"/>
        <v>735.1</v>
      </c>
      <c r="G12" s="495">
        <v>193.63</v>
      </c>
      <c r="H12" s="496">
        <f t="shared" si="1"/>
        <v>222.67</v>
      </c>
      <c r="I12" s="495">
        <v>105.13</v>
      </c>
      <c r="J12" s="698">
        <f t="shared" si="2"/>
        <v>120.9</v>
      </c>
      <c r="K12" s="495">
        <v>208.52</v>
      </c>
      <c r="L12" s="496">
        <f t="shared" si="3"/>
        <v>239.8</v>
      </c>
      <c r="M12" s="495">
        <v>143.55000000000001</v>
      </c>
      <c r="N12" s="496">
        <f t="shared" si="4"/>
        <v>165.08</v>
      </c>
      <c r="O12" s="495">
        <v>91.08</v>
      </c>
      <c r="P12" s="497">
        <f t="shared" si="5"/>
        <v>104.74</v>
      </c>
      <c r="Q12" s="520">
        <v>17.739999999999998</v>
      </c>
      <c r="R12" s="521">
        <f t="shared" si="6"/>
        <v>20.399999999999999</v>
      </c>
      <c r="S12" s="66"/>
      <c r="T12" s="92"/>
      <c r="U12" s="93"/>
      <c r="V12" s="94"/>
      <c r="W12" s="82"/>
      <c r="X12" s="82"/>
      <c r="Y12" s="82"/>
      <c r="Z12" s="8"/>
      <c r="AA12" s="8"/>
      <c r="AB12" s="95"/>
      <c r="AC12" s="95"/>
      <c r="AD12" s="95"/>
      <c r="AE12" s="95"/>
      <c r="AF12" s="95"/>
      <c r="AG12" s="95"/>
    </row>
    <row r="13" spans="2:53" ht="21.65" customHeight="1" x14ac:dyDescent="0.25">
      <c r="B13" s="6"/>
      <c r="C13" s="1330"/>
      <c r="D13" s="494" t="s">
        <v>6</v>
      </c>
      <c r="E13" s="503">
        <v>630.29999999999995</v>
      </c>
      <c r="F13" s="504">
        <f t="shared" si="0"/>
        <v>724.85</v>
      </c>
      <c r="G13" s="503">
        <v>190.94</v>
      </c>
      <c r="H13" s="504">
        <f t="shared" si="1"/>
        <v>219.58</v>
      </c>
      <c r="I13" s="503">
        <v>103.68</v>
      </c>
      <c r="J13" s="699">
        <f t="shared" si="2"/>
        <v>119.23</v>
      </c>
      <c r="K13" s="503">
        <v>205.65</v>
      </c>
      <c r="L13" s="504">
        <f t="shared" si="3"/>
        <v>236.5</v>
      </c>
      <c r="M13" s="503">
        <v>141.52000000000001</v>
      </c>
      <c r="N13" s="504">
        <f t="shared" si="4"/>
        <v>162.75</v>
      </c>
      <c r="O13" s="503">
        <v>89.77</v>
      </c>
      <c r="P13" s="505">
        <f t="shared" si="5"/>
        <v>103.24</v>
      </c>
      <c r="Q13" s="509">
        <v>16.309999999999999</v>
      </c>
      <c r="R13" s="510">
        <f t="shared" si="6"/>
        <v>18.760000000000002</v>
      </c>
      <c r="S13" s="114"/>
      <c r="T13" s="92"/>
      <c r="U13" s="83"/>
      <c r="V13" s="83"/>
      <c r="W13" s="83"/>
      <c r="X13" s="83"/>
      <c r="Y13" s="83"/>
      <c r="Z13" s="8"/>
      <c r="AA13" s="8"/>
      <c r="AB13" s="95"/>
      <c r="AC13" s="95"/>
      <c r="AD13" s="95"/>
      <c r="AE13" s="95"/>
      <c r="AF13" s="95"/>
      <c r="AG13" s="95"/>
    </row>
    <row r="14" spans="2:53" ht="21.65" customHeight="1" x14ac:dyDescent="0.25">
      <c r="B14" s="6"/>
      <c r="C14" s="1330"/>
      <c r="D14" s="494" t="s">
        <v>7</v>
      </c>
      <c r="E14" s="503">
        <v>610.28</v>
      </c>
      <c r="F14" s="504">
        <f t="shared" si="0"/>
        <v>701.82</v>
      </c>
      <c r="G14" s="503">
        <v>184.86</v>
      </c>
      <c r="H14" s="504">
        <f t="shared" si="1"/>
        <v>212.59</v>
      </c>
      <c r="I14" s="503">
        <v>100.39</v>
      </c>
      <c r="J14" s="699">
        <f t="shared" si="2"/>
        <v>115.45</v>
      </c>
      <c r="K14" s="503">
        <v>199.09</v>
      </c>
      <c r="L14" s="504">
        <f t="shared" si="3"/>
        <v>228.95</v>
      </c>
      <c r="M14" s="503">
        <v>137</v>
      </c>
      <c r="N14" s="504">
        <f t="shared" si="4"/>
        <v>157.55000000000001</v>
      </c>
      <c r="O14" s="503">
        <v>86.9</v>
      </c>
      <c r="P14" s="505">
        <f t="shared" si="5"/>
        <v>99.94</v>
      </c>
      <c r="Q14" s="509">
        <v>15.81</v>
      </c>
      <c r="R14" s="510">
        <f t="shared" si="6"/>
        <v>18.18</v>
      </c>
      <c r="S14" s="114"/>
      <c r="T14" s="92"/>
      <c r="U14" s="83"/>
      <c r="V14" s="83"/>
      <c r="W14" s="83"/>
      <c r="X14" s="83"/>
      <c r="Y14" s="83"/>
      <c r="Z14" s="8"/>
      <c r="AA14" s="8"/>
      <c r="AB14" s="95"/>
      <c r="AC14" s="95"/>
      <c r="AD14" s="95"/>
      <c r="AE14" s="95"/>
      <c r="AF14" s="95"/>
      <c r="AG14" s="95"/>
    </row>
    <row r="15" spans="2:53" ht="21.65" customHeight="1" x14ac:dyDescent="0.25">
      <c r="B15" s="6"/>
      <c r="C15" s="1331"/>
      <c r="D15" s="511" t="s">
        <v>83</v>
      </c>
      <c r="E15" s="512">
        <v>575.26</v>
      </c>
      <c r="F15" s="513">
        <f t="shared" si="0"/>
        <v>661.55</v>
      </c>
      <c r="G15" s="512">
        <v>174.31</v>
      </c>
      <c r="H15" s="513">
        <f t="shared" si="1"/>
        <v>200.46</v>
      </c>
      <c r="I15" s="512">
        <v>94.63</v>
      </c>
      <c r="J15" s="700">
        <f t="shared" si="2"/>
        <v>108.82</v>
      </c>
      <c r="K15" s="512">
        <v>187.62</v>
      </c>
      <c r="L15" s="513">
        <f t="shared" si="3"/>
        <v>215.76</v>
      </c>
      <c r="M15" s="512">
        <v>129.18</v>
      </c>
      <c r="N15" s="513">
        <f t="shared" si="4"/>
        <v>148.56</v>
      </c>
      <c r="O15" s="512">
        <v>81.91</v>
      </c>
      <c r="P15" s="514">
        <f t="shared" si="5"/>
        <v>94.2</v>
      </c>
      <c r="Q15" s="518">
        <v>20.05</v>
      </c>
      <c r="R15" s="519">
        <f t="shared" si="6"/>
        <v>23.06</v>
      </c>
      <c r="S15" s="114"/>
      <c r="T15" s="92"/>
      <c r="U15" s="83"/>
      <c r="V15" s="83"/>
      <c r="W15" s="83"/>
      <c r="X15" s="83"/>
      <c r="Y15" s="83"/>
      <c r="Z15" s="8"/>
      <c r="AA15" s="8"/>
      <c r="AB15" s="95"/>
      <c r="AC15" s="95"/>
      <c r="AD15" s="95"/>
      <c r="AE15" s="95"/>
      <c r="AF15" s="95"/>
      <c r="AG15" s="95"/>
    </row>
    <row r="16" spans="2:53" ht="21.65" customHeight="1" x14ac:dyDescent="0.25">
      <c r="B16" s="6"/>
      <c r="C16" s="1329" t="s">
        <v>30</v>
      </c>
      <c r="D16" s="494" t="s">
        <v>5</v>
      </c>
      <c r="E16" s="495">
        <v>645.6</v>
      </c>
      <c r="F16" s="496">
        <f t="shared" si="0"/>
        <v>742.44</v>
      </c>
      <c r="G16" s="495">
        <v>195.58</v>
      </c>
      <c r="H16" s="496">
        <f t="shared" si="1"/>
        <v>224.92</v>
      </c>
      <c r="I16" s="495">
        <v>106.18</v>
      </c>
      <c r="J16" s="698">
        <f t="shared" si="2"/>
        <v>122.11</v>
      </c>
      <c r="K16" s="495">
        <v>210.57</v>
      </c>
      <c r="L16" s="496">
        <f t="shared" si="3"/>
        <v>242.16</v>
      </c>
      <c r="M16" s="495">
        <v>144.97</v>
      </c>
      <c r="N16" s="496">
        <f t="shared" si="4"/>
        <v>166.72</v>
      </c>
      <c r="O16" s="495">
        <v>91.97</v>
      </c>
      <c r="P16" s="497">
        <f t="shared" si="5"/>
        <v>105.77</v>
      </c>
      <c r="Q16" s="520">
        <v>17.98</v>
      </c>
      <c r="R16" s="521">
        <f t="shared" si="6"/>
        <v>20.68</v>
      </c>
      <c r="S16" s="66"/>
      <c r="T16" s="92"/>
      <c r="U16" s="93"/>
      <c r="V16" s="94"/>
      <c r="W16" s="82"/>
      <c r="X16" s="82"/>
      <c r="Y16" s="82"/>
      <c r="Z16" s="8"/>
      <c r="AA16" s="8"/>
      <c r="AB16" s="95"/>
      <c r="AC16" s="95"/>
      <c r="AD16" s="95"/>
      <c r="AE16" s="95"/>
      <c r="AF16" s="95"/>
      <c r="AG16" s="95"/>
    </row>
    <row r="17" spans="2:33" ht="21.65" customHeight="1" x14ac:dyDescent="0.25">
      <c r="B17" s="6"/>
      <c r="C17" s="1330"/>
      <c r="D17" s="494" t="s">
        <v>6</v>
      </c>
      <c r="E17" s="503">
        <v>636.65</v>
      </c>
      <c r="F17" s="504">
        <f t="shared" si="0"/>
        <v>732.15</v>
      </c>
      <c r="G17" s="503">
        <v>192.84</v>
      </c>
      <c r="H17" s="504">
        <f t="shared" si="1"/>
        <v>221.77</v>
      </c>
      <c r="I17" s="503">
        <v>104.74</v>
      </c>
      <c r="J17" s="699">
        <f t="shared" si="2"/>
        <v>120.45</v>
      </c>
      <c r="K17" s="503">
        <v>207.72</v>
      </c>
      <c r="L17" s="504">
        <f t="shared" si="3"/>
        <v>238.88</v>
      </c>
      <c r="M17" s="503">
        <v>142.87</v>
      </c>
      <c r="N17" s="504">
        <f t="shared" si="4"/>
        <v>164.3</v>
      </c>
      <c r="O17" s="503">
        <v>90.68</v>
      </c>
      <c r="P17" s="505">
        <f t="shared" si="5"/>
        <v>104.28</v>
      </c>
      <c r="Q17" s="509">
        <v>16.399999999999999</v>
      </c>
      <c r="R17" s="510">
        <f t="shared" si="6"/>
        <v>18.86</v>
      </c>
      <c r="S17" s="115"/>
      <c r="T17" s="92"/>
      <c r="U17" s="83"/>
      <c r="V17" s="83"/>
      <c r="W17" s="83"/>
      <c r="X17" s="83"/>
      <c r="Y17" s="83"/>
      <c r="Z17" s="8"/>
      <c r="AA17" s="8"/>
      <c r="AB17" s="95"/>
      <c r="AC17" s="95"/>
      <c r="AD17" s="95"/>
      <c r="AE17" s="95"/>
      <c r="AF17" s="95"/>
      <c r="AG17" s="95"/>
    </row>
    <row r="18" spans="2:33" ht="21.65" customHeight="1" x14ac:dyDescent="0.25">
      <c r="B18" s="6"/>
      <c r="C18" s="1330"/>
      <c r="D18" s="494" t="s">
        <v>7</v>
      </c>
      <c r="E18" s="503">
        <v>616.5</v>
      </c>
      <c r="F18" s="504">
        <f t="shared" si="0"/>
        <v>708.98</v>
      </c>
      <c r="G18" s="503">
        <v>186.72</v>
      </c>
      <c r="H18" s="504">
        <f t="shared" si="1"/>
        <v>214.73</v>
      </c>
      <c r="I18" s="503">
        <v>101.38</v>
      </c>
      <c r="J18" s="699">
        <f t="shared" si="2"/>
        <v>116.59</v>
      </c>
      <c r="K18" s="503">
        <v>201.04</v>
      </c>
      <c r="L18" s="504">
        <f t="shared" si="3"/>
        <v>231.2</v>
      </c>
      <c r="M18" s="503">
        <v>138.36000000000001</v>
      </c>
      <c r="N18" s="504">
        <f t="shared" si="4"/>
        <v>159.11000000000001</v>
      </c>
      <c r="O18" s="503">
        <v>87.75</v>
      </c>
      <c r="P18" s="505">
        <f t="shared" si="5"/>
        <v>100.91</v>
      </c>
      <c r="Q18" s="509">
        <v>15.94</v>
      </c>
      <c r="R18" s="510">
        <f t="shared" si="6"/>
        <v>18.329999999999998</v>
      </c>
      <c r="S18" s="115"/>
      <c r="T18" s="92"/>
      <c r="U18" s="83"/>
      <c r="V18" s="83"/>
      <c r="W18" s="83"/>
      <c r="X18" s="83"/>
      <c r="Y18" s="83"/>
      <c r="Z18" s="8"/>
      <c r="AA18" s="8"/>
      <c r="AB18" s="95"/>
      <c r="AC18" s="95"/>
      <c r="AD18" s="95"/>
      <c r="AE18" s="95"/>
      <c r="AF18" s="95"/>
      <c r="AG18" s="95"/>
    </row>
    <row r="19" spans="2:33" ht="21.65" customHeight="1" x14ac:dyDescent="0.25">
      <c r="B19" s="6"/>
      <c r="C19" s="1331"/>
      <c r="D19" s="511" t="s">
        <v>83</v>
      </c>
      <c r="E19" s="512">
        <v>581.03</v>
      </c>
      <c r="F19" s="513">
        <f t="shared" si="0"/>
        <v>668.18</v>
      </c>
      <c r="G19" s="512">
        <v>176.05</v>
      </c>
      <c r="H19" s="513">
        <f t="shared" si="1"/>
        <v>202.46</v>
      </c>
      <c r="I19" s="512">
        <v>95.58</v>
      </c>
      <c r="J19" s="700">
        <f t="shared" si="2"/>
        <v>109.92</v>
      </c>
      <c r="K19" s="512">
        <v>189.56</v>
      </c>
      <c r="L19" s="513">
        <f t="shared" si="3"/>
        <v>217.99</v>
      </c>
      <c r="M19" s="512">
        <v>130.44999999999999</v>
      </c>
      <c r="N19" s="513">
        <f t="shared" si="4"/>
        <v>150.02000000000001</v>
      </c>
      <c r="O19" s="512">
        <v>82.75</v>
      </c>
      <c r="P19" s="514">
        <f t="shared" si="5"/>
        <v>95.16</v>
      </c>
      <c r="Q19" s="518">
        <v>20.32</v>
      </c>
      <c r="R19" s="519">
        <f t="shared" si="6"/>
        <v>23.37</v>
      </c>
      <c r="S19" s="113"/>
      <c r="T19" s="92"/>
      <c r="U19" s="84"/>
      <c r="V19" s="84"/>
      <c r="W19" s="84"/>
      <c r="X19" s="84"/>
      <c r="Y19" s="84"/>
      <c r="Z19" s="8"/>
      <c r="AA19" s="8"/>
      <c r="AB19" s="95"/>
      <c r="AC19" s="95"/>
      <c r="AD19" s="95"/>
      <c r="AE19" s="95"/>
      <c r="AF19" s="95"/>
      <c r="AG19" s="95"/>
    </row>
    <row r="20" spans="2:33" ht="21.65" customHeight="1" x14ac:dyDescent="0.25">
      <c r="B20" s="6"/>
      <c r="C20" s="1329" t="s">
        <v>31</v>
      </c>
      <c r="D20" s="494" t="s">
        <v>5</v>
      </c>
      <c r="E20" s="495">
        <v>652.05999999999995</v>
      </c>
      <c r="F20" s="496">
        <f t="shared" si="0"/>
        <v>749.87</v>
      </c>
      <c r="G20" s="495">
        <v>197.56</v>
      </c>
      <c r="H20" s="496">
        <f t="shared" si="1"/>
        <v>227.19</v>
      </c>
      <c r="I20" s="495">
        <v>107.28</v>
      </c>
      <c r="J20" s="698">
        <f t="shared" si="2"/>
        <v>123.37</v>
      </c>
      <c r="K20" s="495">
        <v>212.74</v>
      </c>
      <c r="L20" s="496">
        <f t="shared" si="3"/>
        <v>244.65</v>
      </c>
      <c r="M20" s="495">
        <v>146.38999999999999</v>
      </c>
      <c r="N20" s="496">
        <f t="shared" si="4"/>
        <v>168.35</v>
      </c>
      <c r="O20" s="495">
        <v>92.89</v>
      </c>
      <c r="P20" s="497">
        <f t="shared" si="5"/>
        <v>106.82</v>
      </c>
      <c r="Q20" s="520">
        <v>18.059999999999999</v>
      </c>
      <c r="R20" s="521">
        <f t="shared" si="6"/>
        <v>20.77</v>
      </c>
      <c r="S20" s="66"/>
      <c r="T20" s="92"/>
      <c r="U20" s="93"/>
      <c r="V20" s="94"/>
      <c r="W20" s="82"/>
      <c r="X20" s="82"/>
      <c r="Y20" s="82"/>
      <c r="Z20" s="8"/>
      <c r="AA20" s="8"/>
      <c r="AB20" s="95"/>
      <c r="AC20" s="95"/>
      <c r="AD20" s="95"/>
      <c r="AE20" s="95"/>
      <c r="AF20" s="95"/>
      <c r="AG20" s="95"/>
    </row>
    <row r="21" spans="2:33" ht="21.65" customHeight="1" x14ac:dyDescent="0.25">
      <c r="B21" s="6"/>
      <c r="C21" s="1330"/>
      <c r="D21" s="494" t="s">
        <v>6</v>
      </c>
      <c r="E21" s="503">
        <v>643.01</v>
      </c>
      <c r="F21" s="504">
        <f t="shared" si="0"/>
        <v>739.46</v>
      </c>
      <c r="G21" s="503">
        <v>194.77</v>
      </c>
      <c r="H21" s="504">
        <f t="shared" si="1"/>
        <v>223.99</v>
      </c>
      <c r="I21" s="503">
        <v>105.79</v>
      </c>
      <c r="J21" s="699">
        <f t="shared" si="2"/>
        <v>121.66</v>
      </c>
      <c r="K21" s="503">
        <v>209.73</v>
      </c>
      <c r="L21" s="504">
        <f t="shared" si="3"/>
        <v>241.19</v>
      </c>
      <c r="M21" s="503">
        <v>144.35</v>
      </c>
      <c r="N21" s="504">
        <f t="shared" si="4"/>
        <v>166</v>
      </c>
      <c r="O21" s="503">
        <v>91.54</v>
      </c>
      <c r="P21" s="505">
        <f t="shared" si="5"/>
        <v>105.27</v>
      </c>
      <c r="Q21" s="509">
        <v>16.59</v>
      </c>
      <c r="R21" s="510">
        <f t="shared" si="6"/>
        <v>19.079999999999998</v>
      </c>
      <c r="S21" s="115"/>
      <c r="T21" s="92"/>
      <c r="U21" s="83"/>
      <c r="V21" s="83"/>
      <c r="W21" s="83"/>
      <c r="X21" s="83"/>
      <c r="Y21" s="83"/>
      <c r="Z21" s="8"/>
      <c r="AA21" s="8"/>
      <c r="AB21" s="95"/>
      <c r="AC21" s="95"/>
      <c r="AD21" s="95"/>
      <c r="AE21" s="95"/>
      <c r="AF21" s="95"/>
      <c r="AG21" s="95"/>
    </row>
    <row r="22" spans="2:33" ht="21.65" customHeight="1" x14ac:dyDescent="0.25">
      <c r="B22" s="6"/>
      <c r="C22" s="1330"/>
      <c r="D22" s="494" t="s">
        <v>7</v>
      </c>
      <c r="E22" s="503">
        <v>622.70000000000005</v>
      </c>
      <c r="F22" s="504">
        <f t="shared" si="0"/>
        <v>716.11</v>
      </c>
      <c r="G22" s="503">
        <v>188.65</v>
      </c>
      <c r="H22" s="504">
        <f t="shared" si="1"/>
        <v>216.95</v>
      </c>
      <c r="I22" s="503">
        <v>102.44</v>
      </c>
      <c r="J22" s="699">
        <f t="shared" si="2"/>
        <v>117.81</v>
      </c>
      <c r="K22" s="503">
        <v>203.12</v>
      </c>
      <c r="L22" s="504">
        <f t="shared" si="3"/>
        <v>233.59</v>
      </c>
      <c r="M22" s="503">
        <v>139.77000000000001</v>
      </c>
      <c r="N22" s="504">
        <f t="shared" si="4"/>
        <v>160.74</v>
      </c>
      <c r="O22" s="503">
        <v>88.67</v>
      </c>
      <c r="P22" s="505">
        <f t="shared" si="5"/>
        <v>101.97</v>
      </c>
      <c r="Q22" s="509">
        <v>16.05</v>
      </c>
      <c r="R22" s="510">
        <f t="shared" si="6"/>
        <v>18.46</v>
      </c>
      <c r="S22" s="115"/>
      <c r="T22" s="92"/>
      <c r="U22" s="83"/>
      <c r="V22" s="83"/>
      <c r="W22" s="83"/>
      <c r="X22" s="83"/>
      <c r="Y22" s="83"/>
      <c r="Z22" s="8"/>
      <c r="AA22" s="8"/>
      <c r="AB22" s="95"/>
      <c r="AC22" s="95"/>
      <c r="AD22" s="95"/>
      <c r="AE22" s="95"/>
      <c r="AF22" s="95"/>
      <c r="AG22" s="95"/>
    </row>
    <row r="23" spans="2:33" ht="21.65" customHeight="1" thickBot="1" x14ac:dyDescent="0.3">
      <c r="B23" s="6"/>
      <c r="C23" s="1345"/>
      <c r="D23" s="522" t="s">
        <v>83</v>
      </c>
      <c r="E23" s="523">
        <v>586.75</v>
      </c>
      <c r="F23" s="524">
        <f t="shared" si="0"/>
        <v>674.76</v>
      </c>
      <c r="G23" s="523">
        <v>177.82</v>
      </c>
      <c r="H23" s="524">
        <f t="shared" si="1"/>
        <v>204.49</v>
      </c>
      <c r="I23" s="523">
        <v>96.65</v>
      </c>
      <c r="J23" s="701">
        <f t="shared" si="2"/>
        <v>111.15</v>
      </c>
      <c r="K23" s="523">
        <v>191.5</v>
      </c>
      <c r="L23" s="524">
        <f t="shared" si="3"/>
        <v>220.23</v>
      </c>
      <c r="M23" s="523">
        <v>131.81</v>
      </c>
      <c r="N23" s="524">
        <f t="shared" si="4"/>
        <v>151.58000000000001</v>
      </c>
      <c r="O23" s="523">
        <v>83.66</v>
      </c>
      <c r="P23" s="525">
        <f t="shared" si="5"/>
        <v>96.21</v>
      </c>
      <c r="Q23" s="529">
        <v>20.45</v>
      </c>
      <c r="R23" s="530">
        <f t="shared" si="6"/>
        <v>23.52</v>
      </c>
      <c r="S23" s="113"/>
      <c r="T23" s="92"/>
      <c r="U23" s="84"/>
      <c r="V23" s="84"/>
      <c r="W23" s="84"/>
      <c r="X23" s="84"/>
      <c r="Y23" s="84"/>
      <c r="Z23" s="8"/>
      <c r="AA23" s="8"/>
      <c r="AB23" s="95"/>
      <c r="AC23" s="95"/>
      <c r="AD23" s="95"/>
      <c r="AE23" s="95"/>
      <c r="AF23" s="95"/>
      <c r="AG23" s="95"/>
    </row>
    <row r="24" spans="2:33" ht="20.25" customHeight="1" x14ac:dyDescent="0.25">
      <c r="B24" s="10"/>
      <c r="C24" s="531"/>
      <c r="D24" s="532" t="s">
        <v>84</v>
      </c>
      <c r="E24" s="533"/>
      <c r="F24" s="534"/>
      <c r="G24" s="533"/>
      <c r="H24" s="534"/>
      <c r="I24" s="533"/>
      <c r="J24" s="534"/>
      <c r="K24" s="533"/>
      <c r="L24" s="534"/>
      <c r="M24" s="533"/>
      <c r="N24" s="534"/>
      <c r="O24" s="533"/>
      <c r="P24" s="534"/>
      <c r="Q24" s="535"/>
      <c r="R24" s="536"/>
      <c r="S24" s="113"/>
      <c r="T24" s="92"/>
      <c r="U24" s="84"/>
      <c r="V24" s="84"/>
      <c r="W24" s="84"/>
      <c r="X24" s="84"/>
      <c r="Y24" s="84"/>
      <c r="Z24" s="8"/>
      <c r="AA24" s="8"/>
      <c r="AB24" s="95"/>
      <c r="AC24" s="95"/>
      <c r="AD24" s="95"/>
      <c r="AE24" s="95"/>
      <c r="AF24" s="95"/>
      <c r="AG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33"/>
      <c r="J25" s="538"/>
      <c r="K25" s="533"/>
      <c r="L25" s="538"/>
      <c r="M25" s="533"/>
      <c r="N25" s="538"/>
      <c r="O25" s="539"/>
      <c r="P25" s="539"/>
      <c r="Q25" s="535"/>
      <c r="R25" s="702"/>
      <c r="S25" s="113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27.65" customHeight="1" thickBot="1" x14ac:dyDescent="0.5">
      <c r="B26" s="10"/>
      <c r="C26" s="1446" t="s">
        <v>27</v>
      </c>
      <c r="D26" s="1447"/>
      <c r="E26" s="1447"/>
      <c r="F26" s="1447"/>
      <c r="G26" s="1447"/>
      <c r="H26" s="1447"/>
      <c r="I26" s="1447"/>
      <c r="J26" s="1448"/>
      <c r="K26" s="584"/>
      <c r="L26" s="584"/>
      <c r="M26" s="584"/>
      <c r="N26" s="539"/>
      <c r="O26" s="539"/>
      <c r="P26" s="539"/>
      <c r="Q26" s="539"/>
      <c r="R26" s="539"/>
      <c r="S26" s="66"/>
      <c r="T26" s="66"/>
    </row>
    <row r="27" spans="2:33" ht="4.1500000000000004" customHeight="1" thickBot="1" x14ac:dyDescent="0.5">
      <c r="B27" s="10"/>
      <c r="C27" s="675"/>
      <c r="D27" s="725"/>
      <c r="E27" s="1350" t="s">
        <v>143</v>
      </c>
      <c r="F27" s="1351"/>
      <c r="G27" s="1350" t="s">
        <v>304</v>
      </c>
      <c r="H27" s="1351"/>
      <c r="I27" s="1354" t="s">
        <v>388</v>
      </c>
      <c r="J27" s="1355"/>
      <c r="K27" s="584"/>
      <c r="L27" s="584"/>
      <c r="M27" s="584"/>
      <c r="N27" s="539"/>
      <c r="O27" s="539"/>
      <c r="P27" s="539"/>
      <c r="Q27" s="539"/>
      <c r="R27" s="539"/>
      <c r="S27" s="66"/>
      <c r="T27" s="66"/>
    </row>
    <row r="28" spans="2:33" ht="67.150000000000006" customHeight="1" x14ac:dyDescent="0.45">
      <c r="B28" s="10"/>
      <c r="C28" s="1349" t="s">
        <v>1</v>
      </c>
      <c r="D28" s="1340"/>
      <c r="E28" s="1352"/>
      <c r="F28" s="1353"/>
      <c r="G28" s="1352"/>
      <c r="H28" s="1353"/>
      <c r="I28" s="1356"/>
      <c r="J28" s="1357"/>
      <c r="K28" s="584"/>
      <c r="L28" s="1347" t="s">
        <v>1</v>
      </c>
      <c r="M28" s="1348"/>
      <c r="N28" s="1358" t="s">
        <v>153</v>
      </c>
      <c r="O28" s="1359"/>
      <c r="P28" s="539"/>
      <c r="Q28" s="539"/>
      <c r="R28" s="539"/>
      <c r="S28" s="66"/>
      <c r="T28" s="66"/>
    </row>
    <row r="29" spans="2:33" ht="20.25" customHeight="1" x14ac:dyDescent="0.45">
      <c r="B29" s="10"/>
      <c r="C29" s="1378"/>
      <c r="D29" s="1379"/>
      <c r="E29" s="615"/>
      <c r="F29" s="616" t="s">
        <v>25</v>
      </c>
      <c r="G29" s="615"/>
      <c r="H29" s="616" t="s">
        <v>25</v>
      </c>
      <c r="I29" s="678"/>
      <c r="J29" s="612" t="s">
        <v>25</v>
      </c>
      <c r="K29" s="584"/>
      <c r="L29" s="1378"/>
      <c r="M29" s="1379"/>
      <c r="N29" s="619"/>
      <c r="O29" s="612" t="s">
        <v>25</v>
      </c>
      <c r="P29" s="539"/>
      <c r="Q29" s="539"/>
      <c r="R29" s="539"/>
      <c r="S29" s="66"/>
      <c r="T29" s="66"/>
    </row>
    <row r="30" spans="2:33" ht="21.65" customHeight="1" x14ac:dyDescent="0.45">
      <c r="B30" s="10"/>
      <c r="C30" s="1362" t="s">
        <v>5</v>
      </c>
      <c r="D30" s="1363"/>
      <c r="E30" s="549">
        <v>35.24</v>
      </c>
      <c r="F30" s="550">
        <f>ROUND(E30 * (1 + VAT), 2)</f>
        <v>40.53</v>
      </c>
      <c r="G30" s="549">
        <v>66.75</v>
      </c>
      <c r="H30" s="551">
        <f>ROUND(G30 * (1 + VAT), 2)</f>
        <v>76.760000000000005</v>
      </c>
      <c r="I30" s="703">
        <v>0</v>
      </c>
      <c r="J30" s="553">
        <f>ROUND(I30 * (1 + VAT), 2)</f>
        <v>0</v>
      </c>
      <c r="K30" s="584"/>
      <c r="L30" s="1465" t="s">
        <v>5</v>
      </c>
      <c r="M30" s="1466"/>
      <c r="N30" s="555">
        <v>0.82</v>
      </c>
      <c r="O30" s="704">
        <f>ROUND(N30 * (1 + VAT), 2)</f>
        <v>0.94</v>
      </c>
      <c r="P30" s="539"/>
      <c r="Q30" s="539"/>
      <c r="R30" s="539"/>
      <c r="S30" s="66"/>
      <c r="T30" s="66"/>
    </row>
    <row r="31" spans="2:33" ht="21.65" customHeight="1" x14ac:dyDescent="0.45">
      <c r="B31" s="10"/>
      <c r="C31" s="1344" t="s">
        <v>6</v>
      </c>
      <c r="D31" s="1261"/>
      <c r="E31" s="557">
        <v>32.29</v>
      </c>
      <c r="F31" s="558">
        <f>ROUND(E31 * (1 + VAT), 2)</f>
        <v>37.130000000000003</v>
      </c>
      <c r="G31" s="557">
        <v>61.22</v>
      </c>
      <c r="H31" s="558">
        <f>ROUND(G31 * (1 + VAT), 2)</f>
        <v>70.400000000000006</v>
      </c>
      <c r="I31" s="705">
        <v>0</v>
      </c>
      <c r="J31" s="561">
        <f>ROUND(I31 * (1 + VAT), 2)</f>
        <v>0</v>
      </c>
      <c r="K31" s="584"/>
      <c r="L31" s="1463" t="s">
        <v>6</v>
      </c>
      <c r="M31" s="1464"/>
      <c r="N31" s="563">
        <v>0.8</v>
      </c>
      <c r="O31" s="706">
        <f>ROUND(N31 * (1 + VAT), 2)</f>
        <v>0.92</v>
      </c>
      <c r="P31" s="539"/>
      <c r="Q31" s="539"/>
      <c r="R31" s="539"/>
      <c r="S31" s="66"/>
      <c r="T31" s="66"/>
    </row>
    <row r="32" spans="2:33" ht="21.65" customHeight="1" x14ac:dyDescent="0.45">
      <c r="B32" s="10"/>
      <c r="C32" s="1344" t="s">
        <v>7</v>
      </c>
      <c r="D32" s="1261"/>
      <c r="E32" s="557">
        <v>11.55</v>
      </c>
      <c r="F32" s="558">
        <f>ROUND(E32 * (1 + VAT), 2)</f>
        <v>13.28</v>
      </c>
      <c r="G32" s="557">
        <v>21.37</v>
      </c>
      <c r="H32" s="558">
        <f>ROUND(G32 * (1 + VAT), 2)</f>
        <v>24.58</v>
      </c>
      <c r="I32" s="707">
        <v>28.29</v>
      </c>
      <c r="J32" s="566">
        <f>ROUND(I32 * (1 + VAT), 2)</f>
        <v>32.53</v>
      </c>
      <c r="K32" s="584"/>
      <c r="L32" s="1463" t="s">
        <v>7</v>
      </c>
      <c r="M32" s="1464"/>
      <c r="N32" s="563">
        <v>0.73</v>
      </c>
      <c r="O32" s="706">
        <f>ROUND(N32 * (1 + VAT), 2)</f>
        <v>0.84</v>
      </c>
      <c r="P32" s="539"/>
      <c r="Q32" s="539"/>
      <c r="R32" s="539"/>
      <c r="S32" s="66"/>
      <c r="T32" s="66"/>
      <c r="X32" s="84"/>
      <c r="Y32" s="84"/>
      <c r="Z32" s="8"/>
      <c r="AA32" s="8"/>
      <c r="AB32" s="95"/>
      <c r="AC32" s="95"/>
      <c r="AD32" s="95"/>
      <c r="AE32" s="95"/>
      <c r="AF32" s="95"/>
      <c r="AG32" s="95"/>
    </row>
    <row r="33" spans="2:33" ht="23.5" customHeight="1" thickBot="1" x14ac:dyDescent="0.5">
      <c r="B33" s="10"/>
      <c r="C33" s="1368" t="s">
        <v>83</v>
      </c>
      <c r="D33" s="1369"/>
      <c r="E33" s="567">
        <v>0</v>
      </c>
      <c r="F33" s="568">
        <f>ROUND(E33 * (1 + VAT), 2)</f>
        <v>0</v>
      </c>
      <c r="G33" s="708">
        <v>0</v>
      </c>
      <c r="H33" s="709">
        <f>ROUND(G33 * (1 + VAT), 2)</f>
        <v>0</v>
      </c>
      <c r="I33" s="654">
        <v>28.29</v>
      </c>
      <c r="J33" s="570">
        <f>ROUND(I33 * (1 + VAT), 2)</f>
        <v>32.53</v>
      </c>
      <c r="K33" s="584"/>
      <c r="L33" s="1368" t="s">
        <v>83</v>
      </c>
      <c r="M33" s="1369"/>
      <c r="N33" s="572">
        <v>0.7</v>
      </c>
      <c r="O33" s="710">
        <f>ROUND(N33 * (1 + VAT), 2)</f>
        <v>0.81</v>
      </c>
      <c r="P33" s="539"/>
      <c r="Q33" s="539"/>
      <c r="R33" s="539"/>
      <c r="S33" s="66"/>
      <c r="T33" s="66"/>
      <c r="X33" s="84"/>
      <c r="Y33" s="84"/>
      <c r="Z33" s="8"/>
      <c r="AA33" s="8"/>
      <c r="AB33" s="95"/>
      <c r="AC33" s="95"/>
      <c r="AD33" s="95"/>
      <c r="AE33" s="95"/>
      <c r="AF33" s="95"/>
      <c r="AG33" s="95"/>
    </row>
    <row r="34" spans="2:33" ht="20.25" customHeight="1" x14ac:dyDescent="0.45">
      <c r="B34" s="10"/>
      <c r="C34" s="532" t="s">
        <v>84</v>
      </c>
      <c r="D34" s="574"/>
      <c r="E34" s="584"/>
      <c r="F34" s="584"/>
      <c r="G34" s="584"/>
      <c r="H34" s="584"/>
      <c r="I34" s="575"/>
      <c r="J34" s="536"/>
      <c r="K34" s="584"/>
      <c r="L34" s="532" t="s">
        <v>84</v>
      </c>
      <c r="M34" s="711"/>
      <c r="N34" s="577"/>
      <c r="O34" s="536"/>
      <c r="P34" s="539"/>
      <c r="Q34" s="539"/>
      <c r="R34" s="539"/>
      <c r="S34" s="66"/>
      <c r="T34" s="66"/>
      <c r="X34" s="84"/>
      <c r="Y34" s="84"/>
      <c r="Z34" s="8"/>
      <c r="AA34" s="8"/>
      <c r="AB34" s="95"/>
      <c r="AC34" s="95"/>
      <c r="AD34" s="95"/>
      <c r="AE34" s="95"/>
      <c r="AF34" s="95"/>
      <c r="AG34" s="95"/>
    </row>
    <row r="35" spans="2:33" ht="20.25" customHeight="1" thickBot="1" x14ac:dyDescent="0.5">
      <c r="B35" s="10"/>
      <c r="C35" s="539"/>
      <c r="D35" s="539"/>
      <c r="E35" s="539"/>
      <c r="F35" s="539"/>
      <c r="G35" s="539"/>
      <c r="H35" s="539"/>
      <c r="I35" s="584"/>
      <c r="J35" s="584"/>
      <c r="K35" s="584"/>
      <c r="L35" s="584"/>
      <c r="M35" s="584"/>
      <c r="N35" s="539"/>
      <c r="O35" s="539"/>
      <c r="P35" s="539"/>
      <c r="Q35" s="539"/>
      <c r="R35" s="539"/>
      <c r="S35" s="66"/>
      <c r="T35" s="92"/>
      <c r="U35" s="84"/>
      <c r="V35" s="84"/>
      <c r="W35" s="84"/>
      <c r="X35" s="84"/>
      <c r="Y35" s="84"/>
      <c r="Z35" s="8"/>
      <c r="AA35" s="8"/>
      <c r="AB35" s="95"/>
      <c r="AC35" s="95"/>
      <c r="AD35" s="95"/>
      <c r="AE35" s="95"/>
      <c r="AF35" s="95"/>
      <c r="AG35" s="95"/>
    </row>
    <row r="36" spans="2:33" ht="22.9" customHeight="1" x14ac:dyDescent="0.5">
      <c r="B36" s="10"/>
      <c r="C36" s="1488" t="s">
        <v>51</v>
      </c>
      <c r="D36" s="1371"/>
      <c r="E36" s="1358" t="s">
        <v>389</v>
      </c>
      <c r="F36" s="1372"/>
      <c r="G36" s="1375" t="s">
        <v>390</v>
      </c>
      <c r="H36" s="1359"/>
      <c r="I36" s="584"/>
      <c r="J36" s="584"/>
      <c r="K36" s="584"/>
      <c r="L36" s="1397" t="s">
        <v>311</v>
      </c>
      <c r="M36" s="1482"/>
      <c r="N36" s="1482"/>
      <c r="O36" s="1483"/>
      <c r="P36" s="539"/>
      <c r="Q36" s="539"/>
      <c r="R36" s="539"/>
      <c r="S36" s="66"/>
      <c r="T36" s="92"/>
      <c r="U36" s="84"/>
      <c r="V36" s="84"/>
      <c r="W36" s="84"/>
      <c r="X36" s="84"/>
      <c r="Y36" s="84"/>
      <c r="Z36" s="8"/>
      <c r="AA36" s="8"/>
      <c r="AB36" s="95"/>
      <c r="AC36" s="95"/>
      <c r="AD36" s="95"/>
      <c r="AE36" s="95"/>
      <c r="AF36" s="95"/>
      <c r="AG36" s="95"/>
    </row>
    <row r="37" spans="2:33" ht="46.9" customHeight="1" x14ac:dyDescent="0.45">
      <c r="B37" s="10"/>
      <c r="C37" s="675"/>
      <c r="D37" s="726"/>
      <c r="E37" s="1373"/>
      <c r="F37" s="1374"/>
      <c r="G37" s="1376"/>
      <c r="H37" s="1328"/>
      <c r="I37" s="584"/>
      <c r="J37" s="584"/>
      <c r="K37" s="584"/>
      <c r="L37" s="1480" t="s">
        <v>41</v>
      </c>
      <c r="M37" s="1481"/>
      <c r="N37" s="1479" t="s">
        <v>42</v>
      </c>
      <c r="O37" s="1382"/>
      <c r="P37" s="539"/>
      <c r="Q37" s="539"/>
      <c r="R37" s="539"/>
      <c r="S37" s="66"/>
      <c r="T37" s="66"/>
      <c r="Y37" s="84"/>
      <c r="Z37" s="8"/>
      <c r="AA37" s="8"/>
      <c r="AB37" s="95"/>
      <c r="AC37" s="95"/>
      <c r="AD37" s="95"/>
      <c r="AE37" s="95"/>
      <c r="AF37" s="95"/>
      <c r="AG37" s="95"/>
    </row>
    <row r="38" spans="2:33" ht="20.25" customHeight="1" x14ac:dyDescent="0.45">
      <c r="B38" s="10"/>
      <c r="C38" s="1378"/>
      <c r="D38" s="1379"/>
      <c r="E38" s="623"/>
      <c r="F38" s="624" t="s">
        <v>25</v>
      </c>
      <c r="G38" s="625"/>
      <c r="H38" s="626" t="s">
        <v>25</v>
      </c>
      <c r="I38" s="584"/>
      <c r="J38" s="584"/>
      <c r="K38" s="584"/>
      <c r="L38" s="727"/>
      <c r="M38" s="624" t="s">
        <v>25</v>
      </c>
      <c r="N38" s="728"/>
      <c r="O38" s="626" t="s">
        <v>25</v>
      </c>
      <c r="P38" s="539"/>
      <c r="Q38" s="539"/>
      <c r="R38" s="539"/>
      <c r="S38" s="66"/>
      <c r="T38" s="92"/>
      <c r="Y38" s="84"/>
      <c r="Z38" s="8"/>
      <c r="AA38" s="8"/>
      <c r="AB38" s="95"/>
      <c r="AC38" s="95"/>
      <c r="AD38" s="95"/>
      <c r="AE38" s="95"/>
      <c r="AF38" s="95"/>
      <c r="AG38" s="95"/>
    </row>
    <row r="39" spans="2:33" ht="21.65" customHeight="1" thickBot="1" x14ac:dyDescent="0.5">
      <c r="B39" s="10"/>
      <c r="C39" s="1487" t="s">
        <v>33</v>
      </c>
      <c r="D39" s="1464"/>
      <c r="E39" s="586">
        <v>402.32</v>
      </c>
      <c r="F39" s="587">
        <f>ROUND(E39 * (1 + VAT), 2)</f>
        <v>462.67</v>
      </c>
      <c r="G39" s="588">
        <v>181.34</v>
      </c>
      <c r="H39" s="589">
        <f>ROUND(G39 * (1 + VAT), 2)</f>
        <v>208.54</v>
      </c>
      <c r="I39" s="584"/>
      <c r="J39" s="584"/>
      <c r="K39" s="584"/>
      <c r="L39" s="602">
        <v>28.3</v>
      </c>
      <c r="M39" s="717">
        <f>ROUND(L39 * (1 + VAT), 2)</f>
        <v>32.549999999999997</v>
      </c>
      <c r="N39" s="718">
        <v>0</v>
      </c>
      <c r="O39" s="719">
        <f>ROUND(N39 * (1 + VAT), 2)</f>
        <v>0</v>
      </c>
      <c r="P39" s="539"/>
      <c r="Q39" s="539"/>
      <c r="R39" s="539"/>
      <c r="S39" s="66"/>
      <c r="T39" s="66"/>
      <c r="Y39" s="84"/>
      <c r="Z39" s="8"/>
      <c r="AA39" s="8"/>
      <c r="AB39" s="95"/>
      <c r="AC39" s="95"/>
      <c r="AD39" s="95"/>
      <c r="AE39" s="95"/>
      <c r="AF39" s="95"/>
      <c r="AG39" s="95"/>
    </row>
    <row r="40" spans="2:33" ht="21.65" customHeight="1" thickBot="1" x14ac:dyDescent="0.5">
      <c r="B40" s="10"/>
      <c r="C40" s="1485" t="s">
        <v>32</v>
      </c>
      <c r="D40" s="1486"/>
      <c r="E40" s="591">
        <v>7883.85</v>
      </c>
      <c r="F40" s="592">
        <f>ROUND(E40 * (1 + VAT), 2)</f>
        <v>9066.43</v>
      </c>
      <c r="G40" s="593">
        <v>251.77</v>
      </c>
      <c r="H40" s="594">
        <f>ROUND(G40 * (1 + VAT), 2)</f>
        <v>289.54000000000002</v>
      </c>
      <c r="I40" s="584"/>
      <c r="J40" s="584"/>
      <c r="K40" s="584"/>
      <c r="L40" s="584"/>
      <c r="M40" s="584"/>
      <c r="N40" s="584"/>
      <c r="O40" s="584"/>
      <c r="P40" s="539"/>
      <c r="Q40" s="539"/>
      <c r="R40" s="539"/>
      <c r="S40" s="66"/>
      <c r="T40" s="66"/>
      <c r="Y40" s="84"/>
      <c r="Z40" s="8"/>
      <c r="AA40" s="8"/>
      <c r="AB40" s="95"/>
      <c r="AC40" s="95"/>
      <c r="AD40" s="95"/>
      <c r="AE40" s="95"/>
      <c r="AF40" s="95"/>
      <c r="AG40" s="95"/>
    </row>
    <row r="41" spans="2:33" ht="20.25" customHeight="1" thickBot="1" x14ac:dyDescent="0.5">
      <c r="B41" s="10"/>
      <c r="C41" s="539"/>
      <c r="D41" s="539"/>
      <c r="E41" s="539"/>
      <c r="F41" s="539"/>
      <c r="G41" s="539"/>
      <c r="H41" s="539"/>
      <c r="I41" s="584"/>
      <c r="J41" s="584"/>
      <c r="K41" s="584"/>
      <c r="L41" s="584"/>
      <c r="M41" s="584"/>
      <c r="N41" s="539"/>
      <c r="O41" s="539"/>
      <c r="P41" s="539"/>
      <c r="Q41" s="539"/>
      <c r="R41" s="539"/>
      <c r="S41" s="66"/>
      <c r="T41" s="66"/>
      <c r="Y41" s="84"/>
      <c r="Z41" s="8"/>
      <c r="AA41" s="8"/>
      <c r="AB41" s="95"/>
      <c r="AC41" s="95"/>
      <c r="AD41" s="95"/>
      <c r="AE41" s="95"/>
      <c r="AF41" s="95"/>
      <c r="AG41" s="95"/>
    </row>
    <row r="42" spans="2:33" ht="64.900000000000006" customHeight="1" x14ac:dyDescent="0.45">
      <c r="C42" s="1451" t="s">
        <v>308</v>
      </c>
      <c r="D42" s="1359"/>
      <c r="E42" s="539"/>
      <c r="F42" s="539"/>
      <c r="G42" s="539"/>
      <c r="H42" s="539"/>
      <c r="I42" s="584"/>
      <c r="J42" s="584"/>
      <c r="K42" s="584"/>
      <c r="L42" s="584"/>
      <c r="M42" s="584"/>
      <c r="N42" s="539"/>
      <c r="O42" s="539"/>
      <c r="P42" s="483"/>
      <c r="Q42" s="539"/>
      <c r="R42" s="539"/>
      <c r="S42" s="66"/>
      <c r="T42" s="66"/>
      <c r="U42" s="8"/>
      <c r="V42" s="8"/>
      <c r="W42" s="95"/>
      <c r="X42" s="95"/>
      <c r="Y42" s="95"/>
      <c r="Z42" s="95"/>
      <c r="AA42" s="95"/>
      <c r="AB42" s="95"/>
    </row>
    <row r="43" spans="2:33" ht="5.5" customHeight="1" x14ac:dyDescent="0.45">
      <c r="C43" s="1452"/>
      <c r="D43" s="1328"/>
      <c r="E43" s="539"/>
      <c r="F43" s="539"/>
      <c r="G43" s="539"/>
      <c r="H43" s="597"/>
      <c r="I43" s="584"/>
      <c r="J43" s="584"/>
      <c r="K43" s="584"/>
      <c r="L43" s="584"/>
      <c r="M43" s="584"/>
      <c r="N43" s="539"/>
      <c r="O43" s="539"/>
      <c r="P43" s="483"/>
      <c r="Q43" s="539"/>
      <c r="R43" s="539"/>
      <c r="S43" s="66"/>
      <c r="T43" s="66"/>
      <c r="U43" s="8"/>
      <c r="V43" s="8"/>
      <c r="W43" s="95"/>
      <c r="X43" s="95"/>
      <c r="Y43" s="95"/>
      <c r="Z43" s="95"/>
      <c r="AA43" s="95"/>
      <c r="AB43" s="95"/>
    </row>
    <row r="44" spans="2:33" ht="1.1499999999999999" customHeight="1" x14ac:dyDescent="0.45">
      <c r="C44" s="1452"/>
      <c r="D44" s="1328"/>
      <c r="E44" s="539"/>
      <c r="F44" s="539"/>
      <c r="G44" s="539"/>
      <c r="H44" s="539"/>
      <c r="I44" s="584"/>
      <c r="J44" s="584"/>
      <c r="K44" s="539"/>
      <c r="L44" s="584"/>
      <c r="M44" s="584"/>
      <c r="N44" s="539"/>
      <c r="O44" s="539"/>
      <c r="P44" s="483"/>
      <c r="Q44" s="539"/>
      <c r="R44" s="539"/>
      <c r="S44" s="66"/>
      <c r="T44" s="66"/>
      <c r="U44" s="8"/>
      <c r="V44" s="8"/>
      <c r="W44" s="95"/>
      <c r="X44" s="95"/>
      <c r="Y44" s="95"/>
      <c r="Z44" s="95"/>
      <c r="AA44" s="95"/>
      <c r="AB44" s="95"/>
    </row>
    <row r="45" spans="2:33" ht="16.149999999999999" customHeight="1" x14ac:dyDescent="0.45">
      <c r="C45" s="627"/>
      <c r="D45" s="626" t="s">
        <v>25</v>
      </c>
      <c r="E45" s="539"/>
      <c r="F45" s="539"/>
      <c r="G45" s="539"/>
      <c r="H45" s="539"/>
      <c r="I45" s="539"/>
      <c r="J45" s="539"/>
      <c r="K45" s="584"/>
      <c r="L45" s="584"/>
      <c r="M45" s="584"/>
      <c r="N45" s="539"/>
      <c r="O45" s="539"/>
      <c r="P45" s="539"/>
      <c r="Q45" s="539"/>
      <c r="R45" s="539"/>
      <c r="S45" s="66"/>
      <c r="T45" s="66"/>
    </row>
    <row r="46" spans="2:33" ht="21.65" customHeight="1" thickBot="1" x14ac:dyDescent="0.5">
      <c r="C46" s="628">
        <v>15.67</v>
      </c>
      <c r="D46" s="721">
        <f>ROUND(C46 * (1 + VAT), 2)</f>
        <v>18.02</v>
      </c>
      <c r="E46" s="539"/>
      <c r="F46" s="539"/>
      <c r="G46" s="539"/>
      <c r="H46" s="584"/>
      <c r="I46" s="584"/>
      <c r="J46" s="584"/>
      <c r="K46" s="539"/>
      <c r="L46" s="539"/>
      <c r="M46" s="539"/>
      <c r="N46" s="539"/>
      <c r="O46" s="539"/>
      <c r="P46" s="539"/>
      <c r="Q46" s="539"/>
      <c r="R46" s="539"/>
    </row>
    <row r="47" spans="2:33" ht="14.25" customHeight="1" x14ac:dyDescent="0.45">
      <c r="B47" s="10"/>
      <c r="C47" s="539"/>
      <c r="D47" s="539"/>
      <c r="E47" s="539"/>
      <c r="F47" s="539"/>
      <c r="G47" s="539"/>
      <c r="H47" s="539"/>
      <c r="I47" s="584"/>
      <c r="J47" s="722"/>
      <c r="K47" s="584"/>
      <c r="L47" s="584"/>
      <c r="M47" s="584"/>
      <c r="N47" s="539"/>
      <c r="O47" s="539"/>
      <c r="P47" s="539"/>
      <c r="Q47" s="539"/>
      <c r="R47" s="539"/>
    </row>
    <row r="48" spans="2:33" ht="20.25" customHeight="1" x14ac:dyDescent="0.45">
      <c r="B48" s="10"/>
      <c r="C48" s="539"/>
      <c r="D48" s="539"/>
      <c r="E48" s="539"/>
      <c r="F48" s="539"/>
      <c r="G48" s="539"/>
      <c r="H48" s="584"/>
      <c r="I48" s="584"/>
      <c r="J48" s="584"/>
      <c r="K48" s="539"/>
      <c r="L48" s="539"/>
      <c r="M48" s="539"/>
      <c r="N48" s="539"/>
      <c r="O48" s="539"/>
      <c r="P48" s="539"/>
      <c r="Q48" s="539"/>
      <c r="R48" s="539"/>
    </row>
    <row r="49" spans="2:33" ht="20.25" customHeight="1" x14ac:dyDescent="0.25">
      <c r="B49" s="10"/>
      <c r="E49"/>
      <c r="F49"/>
      <c r="G49"/>
      <c r="I49" s="2"/>
      <c r="J49" s="2"/>
    </row>
    <row r="50" spans="2:33" ht="20.25" customHeight="1" x14ac:dyDescent="0.25">
      <c r="X50" s="84"/>
      <c r="Y50" s="84"/>
      <c r="Z50" s="8"/>
      <c r="AA50" s="8"/>
      <c r="AB50" s="95"/>
      <c r="AC50" s="95"/>
      <c r="AD50" s="95"/>
      <c r="AE50" s="95"/>
      <c r="AF50" s="95"/>
      <c r="AG50" s="95"/>
    </row>
    <row r="51" spans="2:33" ht="20.25" customHeight="1" x14ac:dyDescent="0.25">
      <c r="X51" s="84"/>
      <c r="Y51" s="84"/>
      <c r="Z51" s="8"/>
      <c r="AA51" s="8"/>
      <c r="AB51" s="95"/>
      <c r="AC51" s="95"/>
      <c r="AD51" s="95"/>
      <c r="AE51" s="95"/>
      <c r="AF51" s="95"/>
      <c r="AG51" s="95"/>
    </row>
    <row r="52" spans="2:33" ht="20.25" customHeight="1" x14ac:dyDescent="0.25">
      <c r="I52" s="8"/>
      <c r="J52" s="8"/>
      <c r="M52" s="11"/>
      <c r="S52" s="95"/>
      <c r="T52" s="92"/>
      <c r="U52" s="84"/>
      <c r="V52" s="84"/>
      <c r="W52" s="84"/>
      <c r="X52" s="84"/>
      <c r="Y52" s="84"/>
      <c r="Z52" s="8"/>
      <c r="AA52" s="8"/>
      <c r="AB52" s="95"/>
      <c r="AC52" s="95"/>
      <c r="AD52" s="95"/>
      <c r="AE52" s="95"/>
      <c r="AF52" s="95"/>
      <c r="AG52" s="95"/>
    </row>
    <row r="53" spans="2:33" ht="20.25" customHeight="1" x14ac:dyDescent="0.25">
      <c r="I53" s="8"/>
      <c r="J53" s="8"/>
      <c r="M53" s="11"/>
      <c r="S53" s="95"/>
      <c r="T53" s="92"/>
      <c r="U53" s="84"/>
      <c r="V53" s="84"/>
      <c r="W53" s="84"/>
      <c r="X53" s="84"/>
      <c r="Y53" s="84"/>
      <c r="Z53" s="8"/>
      <c r="AA53" s="8"/>
      <c r="AB53" s="95"/>
      <c r="AC53" s="95"/>
      <c r="AD53" s="95"/>
      <c r="AE53" s="95"/>
      <c r="AF53" s="95"/>
      <c r="AG53" s="95"/>
    </row>
    <row r="54" spans="2:33" ht="20.25" customHeight="1" x14ac:dyDescent="0.25">
      <c r="I54" s="8"/>
      <c r="J54" s="8"/>
      <c r="K54" s="98"/>
      <c r="L54" s="11"/>
      <c r="M54" s="11"/>
      <c r="S54" s="95"/>
      <c r="T54" s="92"/>
      <c r="U54" s="84"/>
      <c r="V54" s="84"/>
      <c r="W54" s="84"/>
      <c r="X54" s="84"/>
      <c r="Y54" s="84"/>
      <c r="Z54" s="8"/>
      <c r="AA54" s="8"/>
      <c r="AB54" s="95"/>
      <c r="AC54" s="95"/>
      <c r="AD54" s="95"/>
      <c r="AE54" s="95"/>
      <c r="AF54" s="95"/>
      <c r="AG54" s="95"/>
    </row>
    <row r="55" spans="2:33" ht="20.25" customHeight="1" x14ac:dyDescent="0.25">
      <c r="B55" s="10"/>
      <c r="J55" s="98"/>
      <c r="K55" s="98"/>
      <c r="L55" s="11"/>
      <c r="M55" s="11"/>
      <c r="Y55" s="84"/>
      <c r="Z55" s="8"/>
      <c r="AA55" s="8"/>
      <c r="AB55" s="95"/>
      <c r="AC55" s="95"/>
      <c r="AD55" s="95"/>
      <c r="AE55" s="95"/>
      <c r="AF55" s="95"/>
      <c r="AG55" s="95"/>
    </row>
    <row r="56" spans="2:33" ht="20.25" customHeight="1" x14ac:dyDescent="0.25">
      <c r="B56" s="10"/>
      <c r="J56" s="98"/>
      <c r="Y56" s="84"/>
      <c r="Z56" s="8"/>
      <c r="AA56" s="8"/>
      <c r="AB56" s="95"/>
      <c r="AC56" s="95"/>
      <c r="AD56" s="95"/>
      <c r="AE56" s="95"/>
      <c r="AF56" s="95"/>
      <c r="AG56" s="95"/>
    </row>
    <row r="57" spans="2:33" ht="20.25" customHeight="1" x14ac:dyDescent="0.25">
      <c r="B57" s="10"/>
      <c r="K57" s="91"/>
      <c r="L57" s="91"/>
      <c r="M57" s="91"/>
      <c r="Y57" s="84"/>
      <c r="Z57" s="8"/>
      <c r="AA57" s="8"/>
      <c r="AB57" s="95"/>
      <c r="AC57" s="95"/>
      <c r="AD57" s="95"/>
      <c r="AE57" s="95"/>
      <c r="AF57" s="95"/>
      <c r="AG57" s="95"/>
    </row>
    <row r="58" spans="2:33" ht="20.25" customHeight="1" x14ac:dyDescent="0.25">
      <c r="B58" s="10"/>
      <c r="Y58" s="84"/>
      <c r="Z58" s="8"/>
      <c r="AA58" s="8"/>
      <c r="AB58" s="95"/>
      <c r="AC58" s="95"/>
      <c r="AD58" s="95"/>
      <c r="AE58" s="95"/>
      <c r="AF58" s="95"/>
      <c r="AG58" s="95"/>
    </row>
    <row r="59" spans="2:33" ht="29.15" customHeight="1" x14ac:dyDescent="0.25">
      <c r="B59" s="10"/>
      <c r="K59" s="91"/>
      <c r="L59" s="91"/>
      <c r="M59" s="91"/>
      <c r="Y59" s="84"/>
      <c r="Z59" s="8"/>
      <c r="AA59" s="8"/>
      <c r="AB59" s="95"/>
      <c r="AC59" s="95"/>
      <c r="AD59" s="95"/>
      <c r="AE59" s="95"/>
      <c r="AF59" s="95"/>
      <c r="AG59" s="95"/>
    </row>
    <row r="60" spans="2:33" ht="29.15" customHeight="1" x14ac:dyDescent="0.25">
      <c r="B60" s="10"/>
      <c r="K60" s="91"/>
      <c r="L60" s="91"/>
      <c r="M60" s="91"/>
      <c r="Y60" s="84"/>
      <c r="Z60" s="8"/>
      <c r="AA60" s="8"/>
      <c r="AB60" s="95"/>
      <c r="AC60" s="95"/>
      <c r="AD60" s="95"/>
      <c r="AE60" s="95"/>
      <c r="AF60" s="95"/>
      <c r="AG60" s="95"/>
    </row>
    <row r="61" spans="2:33" ht="20.25" customHeight="1" x14ac:dyDescent="0.25">
      <c r="B61" s="10"/>
      <c r="K61" s="91"/>
      <c r="L61" s="91"/>
      <c r="M61" s="91"/>
      <c r="Y61" s="84"/>
      <c r="Z61" s="8"/>
      <c r="AA61" s="8"/>
      <c r="AB61" s="95"/>
      <c r="AC61" s="95"/>
      <c r="AD61" s="95"/>
      <c r="AE61" s="95"/>
      <c r="AF61" s="95"/>
      <c r="AG61" s="95"/>
    </row>
    <row r="62" spans="2:33" ht="20.25" customHeight="1" x14ac:dyDescent="0.25">
      <c r="B62" s="10"/>
      <c r="K62" s="91"/>
      <c r="L62" s="91"/>
      <c r="M62" s="91"/>
      <c r="Y62" s="84"/>
      <c r="Z62" s="8"/>
      <c r="AA62" s="8"/>
      <c r="AB62" s="95"/>
      <c r="AC62" s="95"/>
      <c r="AD62" s="95"/>
      <c r="AE62" s="95"/>
      <c r="AF62" s="95"/>
      <c r="AG62" s="95"/>
    </row>
    <row r="63" spans="2:33" ht="20.25" customHeight="1" x14ac:dyDescent="0.25">
      <c r="B63" s="10"/>
    </row>
    <row r="64" spans="2:33" ht="20.25" customHeight="1" x14ac:dyDescent="0.25">
      <c r="B64" s="10"/>
    </row>
    <row r="65" spans="2:2" ht="20.25" customHeight="1" x14ac:dyDescent="0.25">
      <c r="B65" s="10"/>
    </row>
    <row r="66" spans="2:2" ht="16.5" customHeight="1" x14ac:dyDescent="0.25">
      <c r="B66" s="10"/>
    </row>
    <row r="67" spans="2:2" ht="22" customHeight="1" x14ac:dyDescent="0.25">
      <c r="B67" s="10"/>
    </row>
    <row r="68" spans="2:2" ht="15" customHeight="1" x14ac:dyDescent="0.25"/>
    <row r="69" spans="2:2" ht="18.399999999999999" customHeight="1" x14ac:dyDescent="0.25"/>
    <row r="71" spans="2:2" ht="20.25" customHeight="1" x14ac:dyDescent="0.25"/>
    <row r="72" spans="2:2" ht="20.25" customHeight="1" x14ac:dyDescent="0.25"/>
    <row r="73" spans="2:2" ht="20.25" customHeight="1" x14ac:dyDescent="0.25"/>
    <row r="74" spans="2:2" ht="20.25" customHeight="1" x14ac:dyDescent="0.25"/>
  </sheetData>
  <mergeCells count="41">
    <mergeCell ref="Q4:R6"/>
    <mergeCell ref="B2:S2"/>
    <mergeCell ref="C42:D44"/>
    <mergeCell ref="N28:O28"/>
    <mergeCell ref="C30:D30"/>
    <mergeCell ref="L30:M30"/>
    <mergeCell ref="C28:D29"/>
    <mergeCell ref="L28:M29"/>
    <mergeCell ref="C40:D40"/>
    <mergeCell ref="C39:D39"/>
    <mergeCell ref="C38:D38"/>
    <mergeCell ref="C32:D32"/>
    <mergeCell ref="L32:M32"/>
    <mergeCell ref="C33:D33"/>
    <mergeCell ref="L33:M33"/>
    <mergeCell ref="C36:D36"/>
    <mergeCell ref="E4:P4"/>
    <mergeCell ref="C5:C7"/>
    <mergeCell ref="E5:J5"/>
    <mergeCell ref="K5:P5"/>
    <mergeCell ref="E6:F6"/>
    <mergeCell ref="G6:H6"/>
    <mergeCell ref="I6:J6"/>
    <mergeCell ref="K6:L6"/>
    <mergeCell ref="M6:N6"/>
    <mergeCell ref="O6:P6"/>
    <mergeCell ref="N37:O37"/>
    <mergeCell ref="L37:M37"/>
    <mergeCell ref="L36:O36"/>
    <mergeCell ref="C12:C15"/>
    <mergeCell ref="C8:C11"/>
    <mergeCell ref="C31:D31"/>
    <mergeCell ref="L31:M31"/>
    <mergeCell ref="C16:C19"/>
    <mergeCell ref="C20:C23"/>
    <mergeCell ref="C26:J26"/>
    <mergeCell ref="E27:F28"/>
    <mergeCell ref="G27:H28"/>
    <mergeCell ref="I27:J28"/>
    <mergeCell ref="E36:F37"/>
    <mergeCell ref="G36:H37"/>
  </mergeCells>
  <conditionalFormatting sqref="T52:T54">
    <cfRule type="cellIs" dxfId="40" priority="2" stopIfTrue="1" operator="equal">
      <formula>"check"</formula>
    </cfRule>
  </conditionalFormatting>
  <conditionalFormatting sqref="V8 V12 V16 V20">
    <cfRule type="cellIs" dxfId="39" priority="3" stopIfTrue="1" operator="notEqual">
      <formula>0</formula>
    </cfRule>
  </conditionalFormatting>
  <conditionalFormatting sqref="R1">
    <cfRule type="cellIs" dxfId="38" priority="4" stopIfTrue="1" operator="notEqual">
      <formula>0</formula>
    </cfRule>
    <cfRule type="cellIs" dxfId="37" priority="5" stopIfTrue="1" operator="equal">
      <formula>0</formula>
    </cfRule>
  </conditionalFormatting>
  <conditionalFormatting sqref="T8:T25 T38 T35:T36">
    <cfRule type="cellIs" dxfId="36" priority="1" stopIfTrue="1" operator="equal">
      <formula>"check"</formula>
    </cfRule>
  </conditionalFormatting>
  <hyperlinks>
    <hyperlink ref="B1" location="Menu!A1" display="Back to menu" xr:uid="{00000000-0004-0000-08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1" orientation="landscape" r:id="rId1"/>
  <headerFooter alignWithMargins="0"/>
  <ignoredErrors>
    <ignoredError sqref="C50:P68 C47:D49 H47:P49 H46:P46 P40 H43:P43 H42:P42 H44:P45 P39 I40:J40 C40:D40 I39:K39 C39:D39 C41:P41 P33 P32 P31 P30 K33 K32:M32 C32:D32 K31:M31 C31:D31 K30:M30 C30:D30 C35:P35 C23:D23 C22:D22 C21:D21 C20:D20 C19:D19 C18:D18 C17:D17 C16:D16 C15:D15 C14:D14 C13:D13 C12:D12 C11:D11 C10:D10 C9:D9 C8:D8 C24:P26 Q24:S29 Q34:S38 Q30:S30 Q31:S31 Q32:S32 Q33:S33 E43:G43 Q41:S41 K40:O40 Q39:S39 E46:G46 C45:G45 Q44:S45 E42:G42 Q42:S42 Q43:S43 S8 S9 S10 S11 S12 S13 S14 S15 S16 S17 S18 S19 S20 S21 S22 S23 Q40:S40 Q46:S46 C27:D27 P27 P28 P29 C38:P38 C36:D37 P36:P37 E44:G44 P3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ubU051">
    <tabColor theme="2" tint="-0.249977111117893"/>
    <pageSetUpPr fitToPage="1"/>
  </sheetPr>
  <dimension ref="B1:BA77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A4" sqref="A4:B4"/>
    </sheetView>
  </sheetViews>
  <sheetFormatPr defaultRowHeight="12.5" x14ac:dyDescent="0.25"/>
  <cols>
    <col min="1" max="1" width="1.6328125" customWidth="1"/>
    <col min="2" max="2" width="4.81640625" customWidth="1"/>
    <col min="3" max="3" width="33" customWidth="1"/>
    <col min="4" max="4" width="26.54296875" customWidth="1"/>
    <col min="5" max="5" width="20.7265625" customWidth="1"/>
    <col min="6" max="6" width="20.81640625" customWidth="1"/>
    <col min="7" max="7" width="17.81640625" customWidth="1"/>
    <col min="8" max="8" width="22.26953125" customWidth="1"/>
    <col min="9" max="9" width="17.81640625" customWidth="1"/>
    <col min="10" max="10" width="25.26953125" customWidth="1"/>
    <col min="11" max="13" width="17.81640625" style="2" customWidth="1"/>
    <col min="14" max="16" width="17.81640625" customWidth="1"/>
    <col min="17" max="17" width="15.26953125" customWidth="1"/>
    <col min="18" max="18" width="18.1796875" customWidth="1"/>
    <col min="19" max="19" width="15.7265625" customWidth="1"/>
    <col min="20" max="20" width="1.81640625" customWidth="1"/>
    <col min="27" max="27" width="9.453125" bestFit="1" customWidth="1"/>
  </cols>
  <sheetData>
    <row r="1" spans="2:53" ht="36" customHeight="1" x14ac:dyDescent="0.25">
      <c r="B1" s="221" t="s">
        <v>123</v>
      </c>
      <c r="D1" s="1"/>
      <c r="R1" s="53" t="e">
        <v>#REF!</v>
      </c>
      <c r="BA1" s="26"/>
    </row>
    <row r="2" spans="2:53" ht="54" customHeight="1" x14ac:dyDescent="0.25">
      <c r="B2" s="1404" t="s">
        <v>431</v>
      </c>
      <c r="C2" s="1405"/>
      <c r="D2" s="1405"/>
      <c r="E2" s="1405"/>
      <c r="F2" s="1405"/>
      <c r="G2" s="1405"/>
      <c r="H2" s="1405"/>
      <c r="I2" s="1405"/>
      <c r="J2" s="1405"/>
      <c r="K2" s="1405"/>
      <c r="L2" s="1405"/>
      <c r="M2" s="1405"/>
      <c r="N2" s="1405"/>
      <c r="O2" s="1405"/>
      <c r="P2" s="1405"/>
      <c r="Q2" s="1405"/>
      <c r="R2" s="1405"/>
      <c r="S2" s="1405"/>
      <c r="T2" s="1406"/>
      <c r="AA2" s="3"/>
      <c r="AB2" s="4"/>
    </row>
    <row r="3" spans="2:53" s="8" customFormat="1" ht="17.149999999999999" customHeight="1" thickBot="1" x14ac:dyDescent="0.3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792"/>
      <c r="R3" s="792"/>
      <c r="S3"/>
      <c r="T3"/>
      <c r="AA3" s="29"/>
      <c r="AB3" s="30"/>
    </row>
    <row r="4" spans="2:53" ht="29.9" customHeight="1" thickBot="1" x14ac:dyDescent="0.5">
      <c r="B4" s="5"/>
      <c r="C4" s="729"/>
      <c r="D4" s="695"/>
      <c r="E4" s="1407" t="s">
        <v>319</v>
      </c>
      <c r="F4" s="1467"/>
      <c r="G4" s="1467"/>
      <c r="H4" s="1467"/>
      <c r="I4" s="1467"/>
      <c r="J4" s="1467"/>
      <c r="K4" s="1467"/>
      <c r="L4" s="1467"/>
      <c r="M4" s="1467"/>
      <c r="N4" s="1467"/>
      <c r="O4" s="1467"/>
      <c r="P4" s="1468"/>
      <c r="Q4" s="1401" t="s">
        <v>307</v>
      </c>
      <c r="R4" s="1402"/>
      <c r="S4" s="630"/>
    </row>
    <row r="5" spans="2:53" ht="20.25" customHeight="1" x14ac:dyDescent="0.45">
      <c r="B5" s="6"/>
      <c r="C5" s="1410" t="s">
        <v>26</v>
      </c>
      <c r="D5" s="486"/>
      <c r="E5" s="1426" t="s">
        <v>397</v>
      </c>
      <c r="F5" s="1469"/>
      <c r="G5" s="1469"/>
      <c r="H5" s="1469"/>
      <c r="I5" s="1469"/>
      <c r="J5" s="1257"/>
      <c r="K5" s="1426" t="s">
        <v>398</v>
      </c>
      <c r="L5" s="1469"/>
      <c r="M5" s="1469"/>
      <c r="N5" s="1469"/>
      <c r="O5" s="1469"/>
      <c r="P5" s="1259"/>
      <c r="Q5" s="1403"/>
      <c r="R5" s="1239"/>
      <c r="S5" s="539"/>
      <c r="T5" s="4"/>
    </row>
    <row r="6" spans="2:53" ht="20.25" customHeight="1" x14ac:dyDescent="0.45">
      <c r="B6" s="6"/>
      <c r="C6" s="1411"/>
      <c r="D6" s="487" t="s">
        <v>1</v>
      </c>
      <c r="E6" s="1469" t="s">
        <v>2</v>
      </c>
      <c r="F6" s="1255"/>
      <c r="G6" s="1469" t="s">
        <v>3</v>
      </c>
      <c r="H6" s="1255"/>
      <c r="I6" s="1469" t="s">
        <v>4</v>
      </c>
      <c r="J6" s="1257"/>
      <c r="K6" s="1470" t="s">
        <v>2</v>
      </c>
      <c r="L6" s="1255"/>
      <c r="M6" s="1469" t="s">
        <v>3</v>
      </c>
      <c r="N6" s="1255"/>
      <c r="O6" s="1469" t="s">
        <v>4</v>
      </c>
      <c r="P6" s="1259"/>
      <c r="Q6" s="1403"/>
      <c r="R6" s="1239"/>
      <c r="S6" s="539"/>
      <c r="T6" s="4"/>
      <c r="U6" s="4"/>
      <c r="AB6" s="7"/>
    </row>
    <row r="7" spans="2:53" ht="20.25" customHeight="1" x14ac:dyDescent="0.45">
      <c r="B7" s="6"/>
      <c r="C7" s="1412"/>
      <c r="D7" s="488"/>
      <c r="E7" s="489" t="s">
        <v>34</v>
      </c>
      <c r="F7" s="490" t="s">
        <v>25</v>
      </c>
      <c r="G7" s="491"/>
      <c r="H7" s="490" t="s">
        <v>25</v>
      </c>
      <c r="I7" s="491"/>
      <c r="J7" s="544" t="s">
        <v>25</v>
      </c>
      <c r="K7" s="491"/>
      <c r="L7" s="490" t="s">
        <v>25</v>
      </c>
      <c r="M7" s="491"/>
      <c r="N7" s="490" t="s">
        <v>25</v>
      </c>
      <c r="O7" s="491"/>
      <c r="P7" s="492" t="s">
        <v>25</v>
      </c>
      <c r="Q7" s="493"/>
      <c r="R7" s="492" t="s">
        <v>25</v>
      </c>
      <c r="S7" s="539"/>
      <c r="T7" s="4"/>
      <c r="U7" s="4"/>
      <c r="AB7" s="7"/>
    </row>
    <row r="8" spans="2:53" ht="21.65" customHeight="1" x14ac:dyDescent="0.45">
      <c r="B8" s="6"/>
      <c r="C8" s="1329" t="s">
        <v>28</v>
      </c>
      <c r="D8" s="494" t="s">
        <v>5</v>
      </c>
      <c r="E8" s="495">
        <v>611.94000000000005</v>
      </c>
      <c r="F8" s="496">
        <f t="shared" ref="F8:F24" si="0">ROUND(E8 * (1 + VAT), 2)</f>
        <v>703.73</v>
      </c>
      <c r="G8" s="495">
        <v>186.18</v>
      </c>
      <c r="H8" s="496">
        <f t="shared" ref="H8:H23" si="1">ROUND(G8 * (1 + VAT), 2)</f>
        <v>214.11</v>
      </c>
      <c r="I8" s="495">
        <v>101.66</v>
      </c>
      <c r="J8" s="698">
        <f t="shared" ref="J8:J23" si="2">ROUND(I8 * (1 + VAT), 2)</f>
        <v>116.91</v>
      </c>
      <c r="K8" s="495">
        <v>200.38</v>
      </c>
      <c r="L8" s="496">
        <f t="shared" ref="L8:L23" si="3">ROUND(K8 * (1 + VAT), 2)</f>
        <v>230.44</v>
      </c>
      <c r="M8" s="495">
        <v>138.26</v>
      </c>
      <c r="N8" s="496">
        <f t="shared" ref="N8:N23" si="4">ROUND(M8 * (1 + VAT), 2)</f>
        <v>159</v>
      </c>
      <c r="O8" s="495">
        <v>88.15</v>
      </c>
      <c r="P8" s="497">
        <f t="shared" ref="P8:P23" si="5">ROUND(O8 * (1 + VAT), 2)</f>
        <v>101.37</v>
      </c>
      <c r="Q8" s="501">
        <v>17.510000000000002</v>
      </c>
      <c r="R8" s="502">
        <f t="shared" ref="R8:R23" si="6">ROUND(Q8 * (1 + VAT), 2)</f>
        <v>20.14</v>
      </c>
      <c r="S8" s="730"/>
      <c r="T8" s="13"/>
      <c r="U8" s="14"/>
      <c r="V8" s="15"/>
      <c r="W8" s="16"/>
      <c r="X8" s="16"/>
      <c r="Y8" s="16"/>
      <c r="Z8" s="8"/>
      <c r="AA8" s="8"/>
      <c r="AB8" s="17"/>
      <c r="AC8" s="17"/>
      <c r="AD8" s="17"/>
      <c r="AE8" s="17"/>
      <c r="AF8" s="17"/>
      <c r="AG8" s="17"/>
    </row>
    <row r="9" spans="2:53" ht="21.65" customHeight="1" x14ac:dyDescent="0.45">
      <c r="B9" s="6"/>
      <c r="C9" s="1330"/>
      <c r="D9" s="494" t="s">
        <v>6</v>
      </c>
      <c r="E9" s="503">
        <v>602.34</v>
      </c>
      <c r="F9" s="504">
        <f t="shared" si="0"/>
        <v>692.69</v>
      </c>
      <c r="G9" s="503">
        <v>182.47</v>
      </c>
      <c r="H9" s="504">
        <f t="shared" si="1"/>
        <v>209.84</v>
      </c>
      <c r="I9" s="503">
        <v>99.11</v>
      </c>
      <c r="J9" s="699">
        <f t="shared" si="2"/>
        <v>113.98</v>
      </c>
      <c r="K9" s="503">
        <v>196.46</v>
      </c>
      <c r="L9" s="504">
        <f t="shared" si="3"/>
        <v>225.93</v>
      </c>
      <c r="M9" s="503">
        <v>135.24</v>
      </c>
      <c r="N9" s="504">
        <f t="shared" si="4"/>
        <v>155.53</v>
      </c>
      <c r="O9" s="503">
        <v>85.8</v>
      </c>
      <c r="P9" s="505">
        <f t="shared" si="5"/>
        <v>98.67</v>
      </c>
      <c r="Q9" s="509">
        <v>16</v>
      </c>
      <c r="R9" s="510">
        <f t="shared" si="6"/>
        <v>18.399999999999999</v>
      </c>
      <c r="S9" s="731"/>
      <c r="T9" s="13"/>
      <c r="U9" s="12"/>
      <c r="V9" s="12"/>
      <c r="W9" s="12"/>
      <c r="X9" s="12"/>
      <c r="Y9" s="12"/>
      <c r="Z9" s="8"/>
      <c r="AA9" s="8"/>
      <c r="AB9" s="17"/>
      <c r="AC9" s="17"/>
      <c r="AD9" s="17"/>
      <c r="AE9" s="17"/>
      <c r="AF9" s="17"/>
      <c r="AG9" s="17"/>
    </row>
    <row r="10" spans="2:53" ht="21.65" customHeight="1" x14ac:dyDescent="0.45">
      <c r="B10" s="6"/>
      <c r="C10" s="1330"/>
      <c r="D10" s="494" t="s">
        <v>7</v>
      </c>
      <c r="E10" s="503">
        <v>583.26</v>
      </c>
      <c r="F10" s="504">
        <f t="shared" si="0"/>
        <v>670.75</v>
      </c>
      <c r="G10" s="503">
        <v>176.67</v>
      </c>
      <c r="H10" s="504">
        <f t="shared" si="1"/>
        <v>203.17</v>
      </c>
      <c r="I10" s="503">
        <v>95.96</v>
      </c>
      <c r="J10" s="699">
        <f t="shared" si="2"/>
        <v>110.35</v>
      </c>
      <c r="K10" s="503">
        <v>190.28</v>
      </c>
      <c r="L10" s="504">
        <f t="shared" si="3"/>
        <v>218.82</v>
      </c>
      <c r="M10" s="503">
        <v>130.91999999999999</v>
      </c>
      <c r="N10" s="504">
        <f t="shared" si="4"/>
        <v>150.56</v>
      </c>
      <c r="O10" s="503">
        <v>83.11</v>
      </c>
      <c r="P10" s="505">
        <f t="shared" si="5"/>
        <v>95.58</v>
      </c>
      <c r="Q10" s="509">
        <v>15.57</v>
      </c>
      <c r="R10" s="510">
        <f t="shared" si="6"/>
        <v>17.91</v>
      </c>
      <c r="S10" s="731"/>
      <c r="T10" s="12"/>
      <c r="U10" s="12"/>
      <c r="V10" s="12"/>
      <c r="W10" s="12"/>
      <c r="X10" s="12"/>
      <c r="Y10" s="12"/>
      <c r="Z10" s="8"/>
      <c r="AA10" s="8"/>
      <c r="AB10" s="17"/>
      <c r="AC10" s="17"/>
      <c r="AD10" s="17"/>
      <c r="AE10" s="17"/>
      <c r="AF10" s="17"/>
      <c r="AG10" s="17"/>
    </row>
    <row r="11" spans="2:53" ht="21.65" customHeight="1" x14ac:dyDescent="0.45">
      <c r="B11" s="6"/>
      <c r="C11" s="1331"/>
      <c r="D11" s="511" t="s">
        <v>83</v>
      </c>
      <c r="E11" s="512">
        <v>549.70000000000005</v>
      </c>
      <c r="F11" s="513">
        <f t="shared" si="0"/>
        <v>632.16</v>
      </c>
      <c r="G11" s="512">
        <v>166.49</v>
      </c>
      <c r="H11" s="513">
        <f t="shared" si="1"/>
        <v>191.46</v>
      </c>
      <c r="I11" s="512">
        <v>90.44</v>
      </c>
      <c r="J11" s="700">
        <f t="shared" si="2"/>
        <v>104.01</v>
      </c>
      <c r="K11" s="512">
        <v>179.37</v>
      </c>
      <c r="L11" s="513">
        <f t="shared" si="3"/>
        <v>206.28</v>
      </c>
      <c r="M11" s="512">
        <v>123.42</v>
      </c>
      <c r="N11" s="513">
        <f t="shared" si="4"/>
        <v>141.93</v>
      </c>
      <c r="O11" s="512">
        <v>78.31</v>
      </c>
      <c r="P11" s="514">
        <f t="shared" si="5"/>
        <v>90.06</v>
      </c>
      <c r="Q11" s="518">
        <v>19.7</v>
      </c>
      <c r="R11" s="519">
        <f t="shared" si="6"/>
        <v>22.66</v>
      </c>
      <c r="S11" s="731"/>
      <c r="T11" s="12"/>
      <c r="U11" s="12"/>
      <c r="V11" s="12"/>
      <c r="W11" s="12"/>
      <c r="X11" s="12"/>
      <c r="Y11" s="12"/>
      <c r="Z11" s="8"/>
      <c r="AA11" s="8"/>
      <c r="AB11" s="17"/>
      <c r="AC11" s="17"/>
      <c r="AD11" s="17"/>
      <c r="AE11" s="17"/>
      <c r="AF11" s="17"/>
      <c r="AG11" s="17"/>
    </row>
    <row r="12" spans="2:53" ht="21.65" customHeight="1" x14ac:dyDescent="0.45">
      <c r="B12" s="6"/>
      <c r="C12" s="1329" t="s">
        <v>29</v>
      </c>
      <c r="D12" s="494" t="s">
        <v>5</v>
      </c>
      <c r="E12" s="495">
        <v>616.91999999999996</v>
      </c>
      <c r="F12" s="496">
        <f t="shared" si="0"/>
        <v>709.46</v>
      </c>
      <c r="G12" s="495">
        <v>186.92</v>
      </c>
      <c r="H12" s="496">
        <f t="shared" si="1"/>
        <v>214.96</v>
      </c>
      <c r="I12" s="495">
        <v>101.49</v>
      </c>
      <c r="J12" s="698">
        <f t="shared" si="2"/>
        <v>116.71</v>
      </c>
      <c r="K12" s="495">
        <v>201.26</v>
      </c>
      <c r="L12" s="496">
        <f t="shared" si="3"/>
        <v>231.45</v>
      </c>
      <c r="M12" s="495">
        <v>138.57</v>
      </c>
      <c r="N12" s="496">
        <f t="shared" si="4"/>
        <v>159.36000000000001</v>
      </c>
      <c r="O12" s="495">
        <v>87.91</v>
      </c>
      <c r="P12" s="497">
        <f t="shared" si="5"/>
        <v>101.1</v>
      </c>
      <c r="Q12" s="520">
        <v>17.63</v>
      </c>
      <c r="R12" s="521">
        <f t="shared" si="6"/>
        <v>20.27</v>
      </c>
      <c r="S12" s="539"/>
      <c r="T12" s="12"/>
      <c r="U12" s="14"/>
      <c r="V12" s="15"/>
      <c r="W12" s="16"/>
      <c r="X12" s="16"/>
      <c r="Y12" s="16"/>
      <c r="Z12" s="8"/>
      <c r="AA12" s="8"/>
      <c r="AB12" s="17"/>
      <c r="AC12" s="17"/>
      <c r="AD12" s="17"/>
      <c r="AE12" s="17"/>
      <c r="AF12" s="17"/>
      <c r="AG12" s="17"/>
    </row>
    <row r="13" spans="2:53" ht="21.65" customHeight="1" x14ac:dyDescent="0.45">
      <c r="B13" s="6"/>
      <c r="C13" s="1330"/>
      <c r="D13" s="494" t="s">
        <v>6</v>
      </c>
      <c r="E13" s="503">
        <v>608.35</v>
      </c>
      <c r="F13" s="504">
        <f t="shared" si="0"/>
        <v>699.6</v>
      </c>
      <c r="G13" s="503">
        <v>184.27</v>
      </c>
      <c r="H13" s="504">
        <f t="shared" si="1"/>
        <v>211.91</v>
      </c>
      <c r="I13" s="503">
        <v>100.07</v>
      </c>
      <c r="J13" s="699">
        <f t="shared" si="2"/>
        <v>115.08</v>
      </c>
      <c r="K13" s="503">
        <v>198.48</v>
      </c>
      <c r="L13" s="504">
        <f t="shared" si="3"/>
        <v>228.25</v>
      </c>
      <c r="M13" s="503">
        <v>136.57</v>
      </c>
      <c r="N13" s="504">
        <f t="shared" si="4"/>
        <v>157.06</v>
      </c>
      <c r="O13" s="503">
        <v>86.64</v>
      </c>
      <c r="P13" s="505">
        <f t="shared" si="5"/>
        <v>99.64</v>
      </c>
      <c r="Q13" s="509">
        <v>16.14</v>
      </c>
      <c r="R13" s="510">
        <f t="shared" si="6"/>
        <v>18.559999999999999</v>
      </c>
      <c r="S13" s="732"/>
      <c r="T13" s="13"/>
      <c r="U13" s="12"/>
      <c r="V13" s="12"/>
      <c r="W13" s="12"/>
      <c r="X13" s="12"/>
      <c r="Y13" s="12"/>
      <c r="Z13" s="8"/>
      <c r="AA13" s="8"/>
      <c r="AB13" s="17"/>
      <c r="AC13" s="17"/>
      <c r="AD13" s="17"/>
      <c r="AE13" s="17"/>
      <c r="AF13" s="17"/>
      <c r="AG13" s="17"/>
    </row>
    <row r="14" spans="2:53" ht="21.65" customHeight="1" x14ac:dyDescent="0.45">
      <c r="B14" s="6"/>
      <c r="C14" s="1330"/>
      <c r="D14" s="494" t="s">
        <v>7</v>
      </c>
      <c r="E14" s="503">
        <v>588.99</v>
      </c>
      <c r="F14" s="504">
        <f t="shared" si="0"/>
        <v>677.34</v>
      </c>
      <c r="G14" s="503">
        <v>178.4</v>
      </c>
      <c r="H14" s="504">
        <f t="shared" si="1"/>
        <v>205.16</v>
      </c>
      <c r="I14" s="503">
        <v>96.85</v>
      </c>
      <c r="J14" s="699">
        <f t="shared" si="2"/>
        <v>111.38</v>
      </c>
      <c r="K14" s="503">
        <v>192.12</v>
      </c>
      <c r="L14" s="504">
        <f t="shared" si="3"/>
        <v>220.94</v>
      </c>
      <c r="M14" s="503">
        <v>132.22999999999999</v>
      </c>
      <c r="N14" s="504">
        <f t="shared" si="4"/>
        <v>152.06</v>
      </c>
      <c r="O14" s="503">
        <v>83.9</v>
      </c>
      <c r="P14" s="505">
        <f t="shared" si="5"/>
        <v>96.49</v>
      </c>
      <c r="Q14" s="509">
        <v>15.69</v>
      </c>
      <c r="R14" s="510">
        <f t="shared" si="6"/>
        <v>18.04</v>
      </c>
      <c r="S14" s="732"/>
      <c r="T14" s="13"/>
      <c r="U14" s="12"/>
      <c r="V14" s="12"/>
      <c r="W14" s="12"/>
      <c r="X14" s="12"/>
      <c r="Y14" s="12"/>
      <c r="Z14" s="8"/>
      <c r="AA14" s="8"/>
      <c r="AB14" s="17"/>
      <c r="AC14" s="17"/>
      <c r="AD14" s="17"/>
      <c r="AE14" s="17"/>
      <c r="AF14" s="17"/>
      <c r="AG14" s="17"/>
    </row>
    <row r="15" spans="2:53" ht="21.65" customHeight="1" x14ac:dyDescent="0.45">
      <c r="B15" s="6"/>
      <c r="C15" s="1331"/>
      <c r="D15" s="511" t="s">
        <v>83</v>
      </c>
      <c r="E15" s="512">
        <v>555.21</v>
      </c>
      <c r="F15" s="513">
        <f t="shared" si="0"/>
        <v>638.49</v>
      </c>
      <c r="G15" s="512">
        <v>168.22</v>
      </c>
      <c r="H15" s="513">
        <f t="shared" si="1"/>
        <v>193.45</v>
      </c>
      <c r="I15" s="512">
        <v>91.29</v>
      </c>
      <c r="J15" s="700">
        <f t="shared" si="2"/>
        <v>104.98</v>
      </c>
      <c r="K15" s="512">
        <v>181.09</v>
      </c>
      <c r="L15" s="513">
        <f t="shared" si="3"/>
        <v>208.25</v>
      </c>
      <c r="M15" s="512">
        <v>124.61</v>
      </c>
      <c r="N15" s="513">
        <f t="shared" si="4"/>
        <v>143.30000000000001</v>
      </c>
      <c r="O15" s="512">
        <v>79.040000000000006</v>
      </c>
      <c r="P15" s="514">
        <f t="shared" si="5"/>
        <v>90.9</v>
      </c>
      <c r="Q15" s="518">
        <v>19.86</v>
      </c>
      <c r="R15" s="519">
        <f t="shared" si="6"/>
        <v>22.84</v>
      </c>
      <c r="S15" s="732"/>
      <c r="T15" s="13"/>
      <c r="U15" s="12"/>
      <c r="V15" s="12"/>
      <c r="W15" s="12"/>
      <c r="X15" s="12"/>
      <c r="Y15" s="12"/>
      <c r="Z15" s="8"/>
      <c r="AA15" s="8"/>
      <c r="AB15" s="17"/>
      <c r="AC15" s="17"/>
      <c r="AD15" s="17"/>
      <c r="AE15" s="17"/>
      <c r="AF15" s="17"/>
      <c r="AG15" s="17"/>
    </row>
    <row r="16" spans="2:53" ht="21.65" customHeight="1" x14ac:dyDescent="0.45">
      <c r="B16" s="6"/>
      <c r="C16" s="1329" t="s">
        <v>30</v>
      </c>
      <c r="D16" s="494" t="s">
        <v>5</v>
      </c>
      <c r="E16" s="495">
        <v>623.07000000000005</v>
      </c>
      <c r="F16" s="496">
        <f t="shared" si="0"/>
        <v>716.53</v>
      </c>
      <c r="G16" s="495">
        <v>188.75</v>
      </c>
      <c r="H16" s="496">
        <f t="shared" si="1"/>
        <v>217.06</v>
      </c>
      <c r="I16" s="495">
        <v>102.47</v>
      </c>
      <c r="J16" s="698">
        <f t="shared" si="2"/>
        <v>117.84</v>
      </c>
      <c r="K16" s="495">
        <v>203.25</v>
      </c>
      <c r="L16" s="496">
        <f t="shared" si="3"/>
        <v>233.74</v>
      </c>
      <c r="M16" s="495">
        <v>139.91</v>
      </c>
      <c r="N16" s="496">
        <f t="shared" si="4"/>
        <v>160.9</v>
      </c>
      <c r="O16" s="495">
        <v>88.73</v>
      </c>
      <c r="P16" s="497">
        <f t="shared" si="5"/>
        <v>102.04</v>
      </c>
      <c r="Q16" s="520">
        <v>17.84</v>
      </c>
      <c r="R16" s="521">
        <f t="shared" si="6"/>
        <v>20.52</v>
      </c>
      <c r="S16" s="539"/>
      <c r="T16" s="13"/>
      <c r="U16" s="14"/>
      <c r="V16" s="15"/>
      <c r="W16" s="16"/>
      <c r="X16" s="16"/>
      <c r="Y16" s="16"/>
      <c r="Z16" s="8"/>
      <c r="AA16" s="8"/>
      <c r="AB16" s="17"/>
      <c r="AC16" s="17"/>
      <c r="AD16" s="17"/>
      <c r="AE16" s="17"/>
      <c r="AF16" s="17"/>
      <c r="AG16" s="17"/>
    </row>
    <row r="17" spans="2:33" ht="21.65" customHeight="1" x14ac:dyDescent="0.45">
      <c r="B17" s="6"/>
      <c r="C17" s="1330"/>
      <c r="D17" s="494" t="s">
        <v>6</v>
      </c>
      <c r="E17" s="503">
        <v>614.46</v>
      </c>
      <c r="F17" s="504">
        <f t="shared" si="0"/>
        <v>706.63</v>
      </c>
      <c r="G17" s="503">
        <v>186.17</v>
      </c>
      <c r="H17" s="504">
        <f t="shared" si="1"/>
        <v>214.1</v>
      </c>
      <c r="I17" s="503">
        <v>101.08</v>
      </c>
      <c r="J17" s="699">
        <f t="shared" si="2"/>
        <v>116.24</v>
      </c>
      <c r="K17" s="503">
        <v>200.44</v>
      </c>
      <c r="L17" s="504">
        <f t="shared" si="3"/>
        <v>230.51</v>
      </c>
      <c r="M17" s="503">
        <v>137.97</v>
      </c>
      <c r="N17" s="504">
        <f t="shared" si="4"/>
        <v>158.66999999999999</v>
      </c>
      <c r="O17" s="503">
        <v>87.52</v>
      </c>
      <c r="P17" s="505">
        <f t="shared" si="5"/>
        <v>100.65</v>
      </c>
      <c r="Q17" s="509">
        <v>16.29</v>
      </c>
      <c r="R17" s="510">
        <f t="shared" si="6"/>
        <v>18.73</v>
      </c>
      <c r="S17" s="637"/>
      <c r="T17" s="13"/>
      <c r="U17" s="12"/>
      <c r="V17" s="12"/>
      <c r="W17" s="12"/>
      <c r="X17" s="12"/>
      <c r="Y17" s="12"/>
      <c r="Z17" s="8"/>
      <c r="AA17" s="8"/>
      <c r="AB17" s="17"/>
      <c r="AC17" s="17"/>
      <c r="AD17" s="17"/>
      <c r="AE17" s="17"/>
      <c r="AF17" s="17"/>
      <c r="AG17" s="17"/>
    </row>
    <row r="18" spans="2:33" ht="21.65" customHeight="1" x14ac:dyDescent="0.45">
      <c r="B18" s="6"/>
      <c r="C18" s="1330"/>
      <c r="D18" s="494" t="s">
        <v>7</v>
      </c>
      <c r="E18" s="503">
        <v>595.01</v>
      </c>
      <c r="F18" s="504">
        <f t="shared" si="0"/>
        <v>684.26</v>
      </c>
      <c r="G18" s="503">
        <v>180.25</v>
      </c>
      <c r="H18" s="504">
        <f t="shared" si="1"/>
        <v>207.29</v>
      </c>
      <c r="I18" s="503">
        <v>97.86</v>
      </c>
      <c r="J18" s="699">
        <f t="shared" si="2"/>
        <v>112.54</v>
      </c>
      <c r="K18" s="503">
        <v>194.08</v>
      </c>
      <c r="L18" s="504">
        <f t="shared" si="3"/>
        <v>223.19</v>
      </c>
      <c r="M18" s="503">
        <v>133.61000000000001</v>
      </c>
      <c r="N18" s="504">
        <f t="shared" si="4"/>
        <v>153.65</v>
      </c>
      <c r="O18" s="503">
        <v>84.77</v>
      </c>
      <c r="P18" s="505">
        <f t="shared" si="5"/>
        <v>97.49</v>
      </c>
      <c r="Q18" s="509">
        <v>15.78</v>
      </c>
      <c r="R18" s="510">
        <f t="shared" si="6"/>
        <v>18.149999999999999</v>
      </c>
      <c r="S18" s="637"/>
      <c r="T18" s="13"/>
      <c r="U18" s="12"/>
      <c r="V18" s="12"/>
      <c r="W18" s="12"/>
      <c r="X18" s="12"/>
      <c r="Y18" s="12"/>
      <c r="Z18" s="8"/>
      <c r="AA18" s="8"/>
      <c r="AB18" s="17"/>
      <c r="AC18" s="17"/>
      <c r="AD18" s="17"/>
      <c r="AE18" s="17"/>
      <c r="AF18" s="17"/>
      <c r="AG18" s="17"/>
    </row>
    <row r="19" spans="2:33" ht="21.65" customHeight="1" x14ac:dyDescent="0.45">
      <c r="B19" s="6"/>
      <c r="C19" s="1331"/>
      <c r="D19" s="511" t="s">
        <v>83</v>
      </c>
      <c r="E19" s="512">
        <v>560.79999999999995</v>
      </c>
      <c r="F19" s="513">
        <f t="shared" si="0"/>
        <v>644.91999999999996</v>
      </c>
      <c r="G19" s="512">
        <v>169.85</v>
      </c>
      <c r="H19" s="513">
        <f t="shared" si="1"/>
        <v>195.33</v>
      </c>
      <c r="I19" s="512">
        <v>92.3</v>
      </c>
      <c r="J19" s="700">
        <f t="shared" si="2"/>
        <v>106.15</v>
      </c>
      <c r="K19" s="512">
        <v>182.92</v>
      </c>
      <c r="L19" s="513">
        <f t="shared" si="3"/>
        <v>210.36</v>
      </c>
      <c r="M19" s="512">
        <v>125.89</v>
      </c>
      <c r="N19" s="513">
        <f t="shared" si="4"/>
        <v>144.77000000000001</v>
      </c>
      <c r="O19" s="512">
        <v>79.89</v>
      </c>
      <c r="P19" s="514">
        <f t="shared" si="5"/>
        <v>91.87</v>
      </c>
      <c r="Q19" s="518">
        <v>20.16</v>
      </c>
      <c r="R19" s="519">
        <f t="shared" si="6"/>
        <v>23.18</v>
      </c>
      <c r="S19" s="731"/>
      <c r="T19" s="13"/>
      <c r="U19" s="18"/>
      <c r="V19" s="18"/>
      <c r="W19" s="18"/>
      <c r="X19" s="18"/>
      <c r="Y19" s="18"/>
      <c r="Z19" s="8"/>
      <c r="AA19" s="8"/>
      <c r="AB19" s="17"/>
      <c r="AC19" s="17"/>
      <c r="AD19" s="17"/>
      <c r="AE19" s="17"/>
      <c r="AF19" s="17"/>
      <c r="AG19" s="17"/>
    </row>
    <row r="20" spans="2:33" ht="21.65" customHeight="1" x14ac:dyDescent="0.45">
      <c r="B20" s="6"/>
      <c r="C20" s="1329" t="s">
        <v>31</v>
      </c>
      <c r="D20" s="494" t="s">
        <v>5</v>
      </c>
      <c r="E20" s="495">
        <v>629.34</v>
      </c>
      <c r="F20" s="496">
        <f t="shared" si="0"/>
        <v>723.74</v>
      </c>
      <c r="G20" s="495">
        <v>190.72</v>
      </c>
      <c r="H20" s="496">
        <f t="shared" si="1"/>
        <v>219.33</v>
      </c>
      <c r="I20" s="495">
        <v>103.51</v>
      </c>
      <c r="J20" s="698">
        <f t="shared" si="2"/>
        <v>119.04</v>
      </c>
      <c r="K20" s="495">
        <v>205.32</v>
      </c>
      <c r="L20" s="496">
        <f t="shared" si="3"/>
        <v>236.12</v>
      </c>
      <c r="M20" s="495">
        <v>141.29</v>
      </c>
      <c r="N20" s="496">
        <f t="shared" si="4"/>
        <v>162.47999999999999</v>
      </c>
      <c r="O20" s="495">
        <v>89.66</v>
      </c>
      <c r="P20" s="497">
        <f t="shared" si="5"/>
        <v>103.11</v>
      </c>
      <c r="Q20" s="520">
        <v>17.95</v>
      </c>
      <c r="R20" s="521">
        <f t="shared" si="6"/>
        <v>20.64</v>
      </c>
      <c r="S20" s="539"/>
      <c r="T20" s="13"/>
      <c r="U20" s="14"/>
      <c r="V20" s="15"/>
      <c r="W20" s="16"/>
      <c r="X20" s="16"/>
      <c r="Y20" s="16"/>
      <c r="Z20" s="8"/>
      <c r="AA20" s="8"/>
      <c r="AB20" s="17"/>
      <c r="AC20" s="17"/>
      <c r="AD20" s="17"/>
      <c r="AE20" s="17"/>
      <c r="AF20" s="17"/>
      <c r="AG20" s="17"/>
    </row>
    <row r="21" spans="2:33" ht="21.65" customHeight="1" x14ac:dyDescent="0.45">
      <c r="B21" s="6"/>
      <c r="C21" s="1330"/>
      <c r="D21" s="494" t="s">
        <v>6</v>
      </c>
      <c r="E21" s="503">
        <v>620.57000000000005</v>
      </c>
      <c r="F21" s="504">
        <f t="shared" si="0"/>
        <v>713.66</v>
      </c>
      <c r="G21" s="503">
        <v>187.97</v>
      </c>
      <c r="H21" s="504">
        <f t="shared" si="1"/>
        <v>216.17</v>
      </c>
      <c r="I21" s="503">
        <v>102.04</v>
      </c>
      <c r="J21" s="699">
        <f t="shared" si="2"/>
        <v>117.35</v>
      </c>
      <c r="K21" s="503">
        <v>202.4</v>
      </c>
      <c r="L21" s="504">
        <f t="shared" si="3"/>
        <v>232.76</v>
      </c>
      <c r="M21" s="503">
        <v>139.28</v>
      </c>
      <c r="N21" s="504">
        <f t="shared" si="4"/>
        <v>160.16999999999999</v>
      </c>
      <c r="O21" s="503">
        <v>88.38</v>
      </c>
      <c r="P21" s="505">
        <f t="shared" si="5"/>
        <v>101.64</v>
      </c>
      <c r="Q21" s="509">
        <v>16.48</v>
      </c>
      <c r="R21" s="510">
        <f t="shared" si="6"/>
        <v>18.95</v>
      </c>
      <c r="S21" s="637"/>
      <c r="T21" s="13"/>
      <c r="U21" s="12"/>
      <c r="V21" s="12"/>
      <c r="W21" s="12"/>
      <c r="X21" s="12"/>
      <c r="Y21" s="12"/>
      <c r="Z21" s="8"/>
      <c r="AA21" s="8"/>
      <c r="AB21" s="17"/>
      <c r="AC21" s="17"/>
      <c r="AD21" s="17"/>
      <c r="AE21" s="17"/>
      <c r="AF21" s="17"/>
      <c r="AG21" s="17"/>
    </row>
    <row r="22" spans="2:33" ht="21.65" customHeight="1" x14ac:dyDescent="0.45">
      <c r="B22" s="6"/>
      <c r="C22" s="1330"/>
      <c r="D22" s="494" t="s">
        <v>7</v>
      </c>
      <c r="E22" s="503">
        <v>600.97</v>
      </c>
      <c r="F22" s="504">
        <f t="shared" si="0"/>
        <v>691.12</v>
      </c>
      <c r="G22" s="503">
        <v>182.03</v>
      </c>
      <c r="H22" s="504">
        <f t="shared" si="1"/>
        <v>209.33</v>
      </c>
      <c r="I22" s="503">
        <v>98.84</v>
      </c>
      <c r="J22" s="699">
        <f t="shared" si="2"/>
        <v>113.67</v>
      </c>
      <c r="K22" s="503">
        <v>196.02</v>
      </c>
      <c r="L22" s="504">
        <f t="shared" si="3"/>
        <v>225.42</v>
      </c>
      <c r="M22" s="503">
        <v>134.91999999999999</v>
      </c>
      <c r="N22" s="504">
        <f t="shared" si="4"/>
        <v>155.16</v>
      </c>
      <c r="O22" s="503">
        <v>85.59</v>
      </c>
      <c r="P22" s="505">
        <f t="shared" si="5"/>
        <v>98.43</v>
      </c>
      <c r="Q22" s="509">
        <v>15.93</v>
      </c>
      <c r="R22" s="510">
        <f t="shared" si="6"/>
        <v>18.32</v>
      </c>
      <c r="S22" s="637"/>
      <c r="T22" s="13"/>
      <c r="U22" s="12"/>
      <c r="V22" s="12"/>
      <c r="W22" s="12"/>
      <c r="X22" s="12"/>
      <c r="Y22" s="12"/>
      <c r="Z22" s="8"/>
      <c r="AA22" s="8"/>
      <c r="AB22" s="17"/>
      <c r="AC22" s="17"/>
      <c r="AD22" s="17"/>
      <c r="AE22" s="17"/>
      <c r="AF22" s="17"/>
      <c r="AG22" s="17"/>
    </row>
    <row r="23" spans="2:33" ht="21.65" customHeight="1" thickBot="1" x14ac:dyDescent="0.5">
      <c r="B23" s="6"/>
      <c r="C23" s="1345"/>
      <c r="D23" s="522" t="s">
        <v>83</v>
      </c>
      <c r="E23" s="523">
        <v>566.26</v>
      </c>
      <c r="F23" s="524">
        <f t="shared" si="0"/>
        <v>651.20000000000005</v>
      </c>
      <c r="G23" s="523">
        <v>171.61</v>
      </c>
      <c r="H23" s="524">
        <f t="shared" si="1"/>
        <v>197.35</v>
      </c>
      <c r="I23" s="523">
        <v>93.24</v>
      </c>
      <c r="J23" s="701">
        <f t="shared" si="2"/>
        <v>107.23</v>
      </c>
      <c r="K23" s="523">
        <v>184.83</v>
      </c>
      <c r="L23" s="524">
        <f t="shared" si="3"/>
        <v>212.55</v>
      </c>
      <c r="M23" s="523">
        <v>127.26</v>
      </c>
      <c r="N23" s="524">
        <f t="shared" si="4"/>
        <v>146.35</v>
      </c>
      <c r="O23" s="523">
        <v>80.77</v>
      </c>
      <c r="P23" s="525">
        <f t="shared" si="5"/>
        <v>92.89</v>
      </c>
      <c r="Q23" s="529">
        <v>20.3</v>
      </c>
      <c r="R23" s="530">
        <f t="shared" si="6"/>
        <v>23.35</v>
      </c>
      <c r="S23" s="731"/>
      <c r="T23" s="13"/>
      <c r="U23" s="18"/>
      <c r="V23" s="18"/>
      <c r="W23" s="18"/>
      <c r="X23" s="18"/>
      <c r="Y23" s="18"/>
      <c r="Z23" s="8"/>
      <c r="AA23" s="8"/>
      <c r="AB23" s="17"/>
      <c r="AC23" s="17"/>
      <c r="AD23" s="17"/>
      <c r="AE23" s="17"/>
      <c r="AF23" s="17"/>
      <c r="AG23" s="17"/>
    </row>
    <row r="24" spans="2:33" s="118" customFormat="1" ht="21.65" customHeight="1" thickBot="1" x14ac:dyDescent="0.5">
      <c r="B24" s="80"/>
      <c r="C24" s="1515" t="s">
        <v>139</v>
      </c>
      <c r="D24" s="1516"/>
      <c r="E24" s="733">
        <v>543.88047887602659</v>
      </c>
      <c r="F24" s="734">
        <f t="shared" si="0"/>
        <v>625.46</v>
      </c>
      <c r="G24" s="735">
        <v>164.72741664193134</v>
      </c>
      <c r="H24" s="736">
        <f>ROUND(G24 * (1 + VAT), 2)</f>
        <v>189.44</v>
      </c>
      <c r="I24" s="733">
        <v>89.482536855644611</v>
      </c>
      <c r="J24" s="734">
        <f>ROUND(I24 * (1 + VAT), 2)</f>
        <v>102.9</v>
      </c>
      <c r="K24" s="735">
        <v>177.47105966162067</v>
      </c>
      <c r="L24" s="737">
        <f>ROUND(K24 * (1 + VAT), 2)</f>
        <v>204.09</v>
      </c>
      <c r="M24" s="735">
        <v>122.11338676165035</v>
      </c>
      <c r="N24" s="737">
        <f>ROUND(M24 * (1 + VAT), 2)</f>
        <v>140.43</v>
      </c>
      <c r="O24" s="735">
        <v>77.480953794399923</v>
      </c>
      <c r="P24" s="734">
        <f>ROUND(O24 * (1 + VAT), 2)</f>
        <v>89.1</v>
      </c>
      <c r="Q24" s="533"/>
      <c r="R24" s="534"/>
      <c r="S24" s="731"/>
      <c r="T24" s="351"/>
      <c r="U24" s="352"/>
      <c r="V24" s="352"/>
      <c r="W24" s="352"/>
      <c r="X24" s="352"/>
      <c r="Y24" s="352"/>
      <c r="Z24" s="233"/>
      <c r="AA24" s="233"/>
      <c r="AB24" s="350"/>
      <c r="AC24" s="350"/>
      <c r="AD24" s="350"/>
      <c r="AE24" s="350"/>
      <c r="AF24" s="350"/>
      <c r="AG24" s="350"/>
    </row>
    <row r="25" spans="2:33" ht="20.25" customHeight="1" x14ac:dyDescent="0.45">
      <c r="B25" s="10"/>
      <c r="C25" s="738"/>
      <c r="D25" s="532" t="s">
        <v>84</v>
      </c>
      <c r="E25" s="533"/>
      <c r="F25" s="534"/>
      <c r="G25" s="533"/>
      <c r="H25" s="534"/>
      <c r="I25" s="533"/>
      <c r="J25" s="534"/>
      <c r="K25" s="533"/>
      <c r="L25" s="534"/>
      <c r="M25" s="533"/>
      <c r="N25" s="534"/>
      <c r="O25" s="533"/>
      <c r="P25" s="534"/>
      <c r="Q25" s="739"/>
      <c r="R25" s="740"/>
      <c r="S25" s="731"/>
      <c r="T25" s="13"/>
      <c r="U25" s="18"/>
      <c r="V25" s="18"/>
      <c r="W25" s="18"/>
      <c r="X25" s="18"/>
      <c r="Y25" s="18"/>
      <c r="Z25" s="8"/>
      <c r="AA25" s="8"/>
      <c r="AB25" s="17"/>
      <c r="AC25" s="17"/>
      <c r="AD25" s="17"/>
      <c r="AE25" s="17"/>
      <c r="AF25" s="17"/>
      <c r="AG25" s="17"/>
    </row>
    <row r="26" spans="2:33" ht="20.25" customHeight="1" thickBot="1" x14ac:dyDescent="0.5">
      <c r="B26" s="10"/>
      <c r="C26" s="738"/>
      <c r="D26" s="741"/>
      <c r="E26" s="533"/>
      <c r="F26" s="538"/>
      <c r="G26" s="533"/>
      <c r="H26" s="538"/>
      <c r="I26" s="533"/>
      <c r="J26" s="538"/>
      <c r="K26" s="533"/>
      <c r="L26" s="538"/>
      <c r="M26" s="533"/>
      <c r="N26" s="538"/>
      <c r="O26" s="539"/>
      <c r="P26" s="539"/>
      <c r="Q26" s="539"/>
      <c r="R26" s="742"/>
      <c r="S26" s="731"/>
      <c r="T26" s="13"/>
      <c r="U26" s="18"/>
      <c r="V26" s="18"/>
      <c r="W26" s="18"/>
      <c r="X26" s="18"/>
      <c r="Y26" s="18"/>
      <c r="Z26" s="8"/>
      <c r="AA26" s="8"/>
      <c r="AB26" s="17"/>
      <c r="AC26" s="17"/>
      <c r="AD26" s="17"/>
      <c r="AE26" s="17"/>
      <c r="AF26" s="17"/>
      <c r="AG26" s="17"/>
    </row>
    <row r="27" spans="2:33" ht="45.75" customHeight="1" thickBot="1" x14ac:dyDescent="0.5">
      <c r="B27" s="10"/>
      <c r="C27" s="1420" t="s">
        <v>313</v>
      </c>
      <c r="D27" s="1421"/>
      <c r="E27" s="1421"/>
      <c r="F27" s="1421"/>
      <c r="G27" s="1421"/>
      <c r="H27" s="1421"/>
      <c r="I27" s="1421"/>
      <c r="J27" s="1422"/>
      <c r="K27" s="584"/>
      <c r="L27" s="1517" t="s">
        <v>318</v>
      </c>
      <c r="M27" s="1518"/>
      <c r="N27" s="1518"/>
      <c r="O27" s="1519"/>
      <c r="P27" s="1518" t="s">
        <v>320</v>
      </c>
      <c r="Q27" s="1518"/>
      <c r="R27" s="1518"/>
      <c r="S27" s="1519"/>
    </row>
    <row r="28" spans="2:33" ht="3" customHeight="1" thickBot="1" x14ac:dyDescent="0.5">
      <c r="B28" s="10"/>
      <c r="C28" s="638"/>
      <c r="D28" s="639"/>
      <c r="E28" s="1432" t="s">
        <v>143</v>
      </c>
      <c r="F28" s="1433"/>
      <c r="G28" s="1432" t="s">
        <v>304</v>
      </c>
      <c r="H28" s="1433"/>
      <c r="I28" s="1415" t="s">
        <v>388</v>
      </c>
      <c r="J28" s="1436"/>
      <c r="K28" s="584"/>
      <c r="L28" s="743"/>
      <c r="M28" s="744"/>
      <c r="N28" s="744"/>
      <c r="O28" s="745"/>
      <c r="P28" s="744"/>
      <c r="Q28" s="746"/>
      <c r="R28" s="746"/>
      <c r="S28" s="745"/>
    </row>
    <row r="29" spans="2:33" ht="40.15" customHeight="1" x14ac:dyDescent="0.5">
      <c r="B29" s="10"/>
      <c r="C29" s="1310" t="s">
        <v>1</v>
      </c>
      <c r="D29" s="1257"/>
      <c r="E29" s="1434"/>
      <c r="F29" s="1435"/>
      <c r="G29" s="1434"/>
      <c r="H29" s="1435"/>
      <c r="I29" s="1437"/>
      <c r="J29" s="1438"/>
      <c r="K29" s="584"/>
      <c r="L29" s="1520" t="s">
        <v>141</v>
      </c>
      <c r="M29" s="1430"/>
      <c r="N29" s="1454" t="s">
        <v>312</v>
      </c>
      <c r="O29" s="1431"/>
      <c r="P29" s="1472" t="s">
        <v>54</v>
      </c>
      <c r="Q29" s="1473"/>
      <c r="R29" s="1523" t="s">
        <v>144</v>
      </c>
      <c r="S29" s="1524"/>
    </row>
    <row r="30" spans="2:33" ht="20.25" customHeight="1" x14ac:dyDescent="0.45">
      <c r="B30" s="10"/>
      <c r="C30" s="1288" t="s">
        <v>1</v>
      </c>
      <c r="D30" s="1289"/>
      <c r="E30" s="543"/>
      <c r="F30" s="544" t="s">
        <v>25</v>
      </c>
      <c r="G30" s="543"/>
      <c r="H30" s="544" t="s">
        <v>25</v>
      </c>
      <c r="I30" s="643"/>
      <c r="J30" s="492" t="s">
        <v>25</v>
      </c>
      <c r="K30" s="584"/>
      <c r="L30" s="747"/>
      <c r="M30" s="748"/>
      <c r="N30" s="749"/>
      <c r="O30" s="750" t="s">
        <v>25</v>
      </c>
      <c r="P30" s="712"/>
      <c r="Q30" s="714"/>
      <c r="R30" s="1434"/>
      <c r="S30" s="1438"/>
    </row>
    <row r="31" spans="2:33" ht="21.65" customHeight="1" x14ac:dyDescent="0.5">
      <c r="B31" s="10"/>
      <c r="C31" s="1362" t="s">
        <v>5</v>
      </c>
      <c r="D31" s="1363"/>
      <c r="E31" s="549">
        <v>34.79</v>
      </c>
      <c r="F31" s="550">
        <f>ROUND(E31 * (1 + VAT), 2)</f>
        <v>40.01</v>
      </c>
      <c r="G31" s="549">
        <v>65.959999999999994</v>
      </c>
      <c r="H31" s="551">
        <f>ROUND(G31 * (1 + VAT), 2)</f>
        <v>75.849999999999994</v>
      </c>
      <c r="I31" s="703">
        <v>0</v>
      </c>
      <c r="J31" s="553">
        <f>ROUND(I31 * (1 + VAT), 2)</f>
        <v>0</v>
      </c>
      <c r="K31" s="584"/>
      <c r="L31" s="1528" t="s">
        <v>72</v>
      </c>
      <c r="M31" s="1529"/>
      <c r="N31" s="751">
        <v>0</v>
      </c>
      <c r="O31" s="752">
        <f t="shared" ref="O31:O36" si="7">ROUND(N31 * (1 + VAT), 2)</f>
        <v>0</v>
      </c>
      <c r="P31" s="1527"/>
      <c r="Q31" s="1275"/>
      <c r="R31" s="543"/>
      <c r="S31" s="492" t="s">
        <v>25</v>
      </c>
    </row>
    <row r="32" spans="2:33" ht="21.65" customHeight="1" x14ac:dyDescent="0.45">
      <c r="B32" s="10"/>
      <c r="C32" s="1344" t="s">
        <v>6</v>
      </c>
      <c r="D32" s="1261"/>
      <c r="E32" s="557">
        <v>31.91</v>
      </c>
      <c r="F32" s="558">
        <f>ROUND(E32 * (1 + VAT), 2)</f>
        <v>36.700000000000003</v>
      </c>
      <c r="G32" s="557">
        <v>60.52</v>
      </c>
      <c r="H32" s="558">
        <f>ROUND(G32 * (1 + VAT), 2)</f>
        <v>69.599999999999994</v>
      </c>
      <c r="I32" s="705">
        <v>0</v>
      </c>
      <c r="J32" s="561">
        <f>ROUND(I32 * (1 + VAT), 2)</f>
        <v>0</v>
      </c>
      <c r="K32" s="584"/>
      <c r="L32" s="1530" t="s">
        <v>73</v>
      </c>
      <c r="M32" s="1531"/>
      <c r="N32" s="751">
        <v>0</v>
      </c>
      <c r="O32" s="752">
        <f t="shared" si="7"/>
        <v>0</v>
      </c>
      <c r="P32" s="1465" t="s">
        <v>5</v>
      </c>
      <c r="Q32" s="1466"/>
      <c r="R32" s="753"/>
      <c r="S32" s="754"/>
    </row>
    <row r="33" spans="2:33" ht="21.65" customHeight="1" x14ac:dyDescent="0.45">
      <c r="B33" s="10"/>
      <c r="C33" s="1344" t="s">
        <v>7</v>
      </c>
      <c r="D33" s="1261"/>
      <c r="E33" s="557">
        <v>11.4</v>
      </c>
      <c r="F33" s="558">
        <f>ROUND(E33 * (1 + VAT), 2)</f>
        <v>13.11</v>
      </c>
      <c r="G33" s="557">
        <v>21.09</v>
      </c>
      <c r="H33" s="558">
        <f>ROUND(G33 * (1 + VAT), 2)</f>
        <v>24.25</v>
      </c>
      <c r="I33" s="707">
        <v>28.11</v>
      </c>
      <c r="J33" s="566">
        <f>ROUND(I33 * (1 + VAT), 2)</f>
        <v>32.33</v>
      </c>
      <c r="K33" s="584"/>
      <c r="L33" s="1532" t="s">
        <v>74</v>
      </c>
      <c r="M33" s="1533"/>
      <c r="N33" s="751">
        <v>4.1399999999999997</v>
      </c>
      <c r="O33" s="752">
        <f t="shared" si="7"/>
        <v>4.76</v>
      </c>
      <c r="P33" s="1521" t="s">
        <v>6</v>
      </c>
      <c r="Q33" s="1522"/>
      <c r="R33" s="755"/>
      <c r="S33" s="756"/>
      <c r="X33" s="18"/>
      <c r="Y33" s="18"/>
      <c r="Z33" s="8"/>
      <c r="AA33" s="8"/>
      <c r="AB33" s="17"/>
      <c r="AC33" s="17"/>
      <c r="AD33" s="17"/>
      <c r="AE33" s="17"/>
      <c r="AF33" s="17"/>
      <c r="AG33" s="17"/>
    </row>
    <row r="34" spans="2:33" ht="21.65" customHeight="1" thickBot="1" x14ac:dyDescent="0.5">
      <c r="B34" s="10"/>
      <c r="C34" s="1368" t="s">
        <v>85</v>
      </c>
      <c r="D34" s="1369"/>
      <c r="E34" s="567">
        <v>0</v>
      </c>
      <c r="F34" s="568">
        <f>ROUND(E34 * (1 + VAT), 2)</f>
        <v>0</v>
      </c>
      <c r="G34" s="708">
        <v>0</v>
      </c>
      <c r="H34" s="709">
        <f>ROUND(G34 * (1 + VAT), 2)</f>
        <v>0</v>
      </c>
      <c r="I34" s="654">
        <v>28.11</v>
      </c>
      <c r="J34" s="570">
        <f>ROUND(I34 * (1 + VAT), 2)</f>
        <v>32.33</v>
      </c>
      <c r="K34" s="584"/>
      <c r="L34" s="1532" t="s">
        <v>75</v>
      </c>
      <c r="M34" s="1533"/>
      <c r="N34" s="751">
        <v>13.77</v>
      </c>
      <c r="O34" s="752">
        <f t="shared" si="7"/>
        <v>15.84</v>
      </c>
      <c r="P34" s="1525" t="s">
        <v>7</v>
      </c>
      <c r="Q34" s="1526"/>
      <c r="R34" s="757">
        <v>28.13</v>
      </c>
      <c r="S34" s="758">
        <f>ROUND(R34 * (1 + VAT), 2)</f>
        <v>32.35</v>
      </c>
      <c r="X34" s="18"/>
      <c r="Y34" s="18"/>
      <c r="Z34" s="8"/>
      <c r="AA34" s="8"/>
      <c r="AB34" s="17"/>
      <c r="AC34" s="17"/>
      <c r="AD34" s="17"/>
      <c r="AE34" s="17"/>
      <c r="AF34" s="17"/>
      <c r="AG34" s="17"/>
    </row>
    <row r="35" spans="2:33" s="110" customFormat="1" ht="21.65" customHeight="1" x14ac:dyDescent="0.45">
      <c r="B35" s="10"/>
      <c r="C35" s="759"/>
      <c r="D35" s="584"/>
      <c r="E35" s="584"/>
      <c r="F35" s="584"/>
      <c r="G35" s="584"/>
      <c r="H35" s="584"/>
      <c r="I35" s="584"/>
      <c r="J35" s="536"/>
      <c r="K35" s="584"/>
      <c r="L35" s="1532" t="s">
        <v>87</v>
      </c>
      <c r="M35" s="1533"/>
      <c r="N35" s="751">
        <v>17.63</v>
      </c>
      <c r="O35" s="752">
        <f t="shared" si="7"/>
        <v>20.27</v>
      </c>
      <c r="P35" s="1489" t="s">
        <v>324</v>
      </c>
      <c r="Q35" s="1489"/>
      <c r="R35" s="1489"/>
      <c r="S35" s="1489"/>
      <c r="X35" s="18"/>
      <c r="Y35" s="18"/>
      <c r="Z35" s="8"/>
      <c r="AA35" s="8"/>
      <c r="AB35" s="17"/>
      <c r="AC35" s="17"/>
      <c r="AD35" s="17"/>
      <c r="AE35" s="17"/>
      <c r="AF35" s="17"/>
      <c r="AG35" s="17"/>
    </row>
    <row r="36" spans="2:33" s="110" customFormat="1" ht="21.65" customHeight="1" thickBot="1" x14ac:dyDescent="0.5">
      <c r="B36" s="10"/>
      <c r="C36" s="539"/>
      <c r="D36" s="539"/>
      <c r="E36" s="539"/>
      <c r="F36" s="539"/>
      <c r="G36" s="539"/>
      <c r="H36" s="539"/>
      <c r="I36" s="584"/>
      <c r="J36" s="584"/>
      <c r="K36" s="584"/>
      <c r="L36" s="1534" t="s">
        <v>77</v>
      </c>
      <c r="M36" s="1535"/>
      <c r="N36" s="760">
        <v>16.36</v>
      </c>
      <c r="O36" s="761">
        <f t="shared" si="7"/>
        <v>18.809999999999999</v>
      </c>
      <c r="P36" s="1490"/>
      <c r="Q36" s="1490"/>
      <c r="R36" s="1490"/>
      <c r="S36" s="1490"/>
      <c r="T36" s="13"/>
      <c r="U36" s="18"/>
      <c r="V36" s="18"/>
      <c r="W36" s="18"/>
      <c r="X36" s="18"/>
      <c r="Y36" s="18"/>
      <c r="Z36" s="8"/>
      <c r="AA36" s="8"/>
      <c r="AB36" s="17"/>
      <c r="AC36" s="17"/>
      <c r="AD36" s="17"/>
      <c r="AE36" s="17"/>
      <c r="AF36" s="17"/>
      <c r="AG36" s="17"/>
    </row>
    <row r="37" spans="2:33" s="110" customFormat="1" ht="31.15" customHeight="1" thickBot="1" x14ac:dyDescent="0.55000000000000004">
      <c r="B37" s="10"/>
      <c r="C37" s="1512" t="s">
        <v>51</v>
      </c>
      <c r="D37" s="1473"/>
      <c r="E37" s="1284" t="s">
        <v>399</v>
      </c>
      <c r="F37" s="1430"/>
      <c r="G37" s="1284" t="s">
        <v>390</v>
      </c>
      <c r="H37" s="1431"/>
      <c r="I37" s="584"/>
      <c r="J37" s="584"/>
      <c r="K37" s="584"/>
      <c r="L37" s="539"/>
      <c r="M37" s="539"/>
      <c r="N37" s="539"/>
      <c r="O37" s="539"/>
      <c r="P37" s="1490"/>
      <c r="Q37" s="1490"/>
      <c r="R37" s="1490"/>
      <c r="S37" s="1490"/>
      <c r="T37" s="13"/>
      <c r="U37" s="18"/>
      <c r="V37" s="18"/>
      <c r="W37" s="18"/>
      <c r="X37" s="18"/>
      <c r="Y37" s="18"/>
      <c r="Z37" s="8"/>
      <c r="AA37" s="8"/>
      <c r="AB37" s="17"/>
      <c r="AC37" s="17"/>
      <c r="AD37" s="17"/>
      <c r="AE37" s="17"/>
      <c r="AF37" s="17"/>
      <c r="AG37" s="17"/>
    </row>
    <row r="38" spans="2:33" s="110" customFormat="1" ht="20.25" customHeight="1" x14ac:dyDescent="0.5">
      <c r="B38" s="10"/>
      <c r="C38" s="1513" t="s">
        <v>112</v>
      </c>
      <c r="D38" s="1514"/>
      <c r="E38" s="1417"/>
      <c r="F38" s="1273"/>
      <c r="G38" s="1417"/>
      <c r="H38" s="1239"/>
      <c r="I38" s="584"/>
      <c r="J38" s="584"/>
      <c r="K38" s="584"/>
      <c r="L38" s="1537" t="s">
        <v>317</v>
      </c>
      <c r="M38" s="1538"/>
      <c r="N38" s="1538"/>
      <c r="O38" s="1539"/>
      <c r="P38" s="575"/>
      <c r="Q38" s="539"/>
      <c r="R38" s="539"/>
      <c r="S38" s="539"/>
      <c r="Y38" s="18"/>
      <c r="Z38" s="8"/>
      <c r="AA38" s="8"/>
      <c r="AB38" s="17"/>
      <c r="AC38" s="17"/>
      <c r="AD38" s="17"/>
      <c r="AE38" s="17"/>
      <c r="AF38" s="17"/>
      <c r="AG38" s="17"/>
    </row>
    <row r="39" spans="2:33" s="110" customFormat="1" ht="38.5" customHeight="1" thickBot="1" x14ac:dyDescent="0.55000000000000004">
      <c r="B39" s="10"/>
      <c r="C39" s="1274" t="s">
        <v>113</v>
      </c>
      <c r="D39" s="1275"/>
      <c r="E39" s="580"/>
      <c r="F39" s="581" t="s">
        <v>25</v>
      </c>
      <c r="G39" s="582"/>
      <c r="H39" s="583" t="s">
        <v>25</v>
      </c>
      <c r="I39" s="539"/>
      <c r="J39" s="539"/>
      <c r="K39" s="539"/>
      <c r="L39" s="1540"/>
      <c r="M39" s="1541"/>
      <c r="N39" s="1541"/>
      <c r="O39" s="1542"/>
      <c r="P39" s="539"/>
      <c r="Q39" s="539"/>
      <c r="R39" s="539"/>
      <c r="S39" s="539"/>
      <c r="Y39" s="18"/>
      <c r="Z39" s="8"/>
      <c r="AA39" s="8"/>
      <c r="AB39" s="17"/>
      <c r="AC39" s="17"/>
      <c r="AD39" s="17"/>
      <c r="AE39" s="17"/>
      <c r="AF39" s="17"/>
      <c r="AG39" s="17"/>
    </row>
    <row r="40" spans="2:33" s="110" customFormat="1" ht="38.5" customHeight="1" x14ac:dyDescent="0.45">
      <c r="B40" s="10"/>
      <c r="C40" s="1362" t="s">
        <v>157</v>
      </c>
      <c r="D40" s="1363"/>
      <c r="E40" s="586">
        <v>28.42</v>
      </c>
      <c r="F40" s="587">
        <f>ROUND(E40 * (1 + VAT), 2)</f>
        <v>32.68</v>
      </c>
      <c r="G40" s="588">
        <v>6.25</v>
      </c>
      <c r="H40" s="589">
        <f>ROUND(G40 * (1 + VAT), 2)</f>
        <v>7.19</v>
      </c>
      <c r="I40" s="539"/>
      <c r="J40" s="539"/>
      <c r="K40" s="539"/>
      <c r="L40" s="1517" t="s">
        <v>1</v>
      </c>
      <c r="M40" s="1536"/>
      <c r="N40" s="1543" t="s">
        <v>153</v>
      </c>
      <c r="O40" s="1402"/>
      <c r="P40" s="539"/>
      <c r="Q40" s="539"/>
      <c r="R40" s="539"/>
      <c r="S40" s="539"/>
      <c r="Y40" s="18"/>
      <c r="Z40" s="8"/>
      <c r="AA40" s="8"/>
      <c r="AB40" s="17"/>
      <c r="AC40" s="17"/>
      <c r="AD40" s="17"/>
      <c r="AE40" s="17"/>
      <c r="AF40" s="17"/>
      <c r="AG40" s="17"/>
    </row>
    <row r="41" spans="2:33" s="110" customFormat="1" ht="21.65" customHeight="1" x14ac:dyDescent="0.5">
      <c r="B41" s="10"/>
      <c r="C41" s="1344" t="s">
        <v>155</v>
      </c>
      <c r="D41" s="1261"/>
      <c r="E41" s="586">
        <v>129.81</v>
      </c>
      <c r="F41" s="587">
        <f>ROUND(E41 * (1 + VAT), 2)</f>
        <v>149.28</v>
      </c>
      <c r="G41" s="588">
        <v>36.42</v>
      </c>
      <c r="H41" s="589">
        <f>ROUND(G41 * (1 + VAT), 2)</f>
        <v>41.88</v>
      </c>
      <c r="I41" s="539"/>
      <c r="J41" s="539"/>
      <c r="K41" s="539"/>
      <c r="L41" s="1274"/>
      <c r="M41" s="1275"/>
      <c r="N41" s="548"/>
      <c r="O41" s="492" t="s">
        <v>25</v>
      </c>
      <c r="P41" s="539"/>
      <c r="Q41" s="539"/>
      <c r="R41" s="539"/>
      <c r="S41" s="539"/>
      <c r="Y41" s="18"/>
      <c r="Z41" s="8"/>
      <c r="AA41" s="8"/>
      <c r="AB41" s="17"/>
      <c r="AC41" s="17"/>
      <c r="AD41" s="17"/>
      <c r="AE41" s="17"/>
      <c r="AF41" s="17"/>
      <c r="AG41" s="17"/>
    </row>
    <row r="42" spans="2:33" s="110" customFormat="1" ht="21.65" customHeight="1" x14ac:dyDescent="0.45">
      <c r="B42" s="10"/>
      <c r="C42" s="1344" t="s">
        <v>156</v>
      </c>
      <c r="D42" s="1261"/>
      <c r="E42" s="586">
        <v>399.38</v>
      </c>
      <c r="F42" s="587">
        <f>ROUND(E42 * (1 + VAT), 2)</f>
        <v>459.29</v>
      </c>
      <c r="G42" s="588">
        <v>72.290000000000006</v>
      </c>
      <c r="H42" s="589">
        <f>ROUND(G42 * (1 + VAT), 2)</f>
        <v>83.13</v>
      </c>
      <c r="I42" s="539"/>
      <c r="J42" s="539"/>
      <c r="K42" s="539"/>
      <c r="L42" s="1465" t="s">
        <v>5</v>
      </c>
      <c r="M42" s="1466"/>
      <c r="N42" s="555">
        <v>0.8</v>
      </c>
      <c r="O42" s="556">
        <f>ROUND(N42 * (1 + VAT), 2)</f>
        <v>0.92</v>
      </c>
      <c r="P42" s="539"/>
      <c r="Q42" s="539"/>
      <c r="R42" s="539"/>
      <c r="S42" s="539"/>
      <c r="Y42" s="18"/>
      <c r="Z42" s="8"/>
      <c r="AA42" s="8"/>
      <c r="AB42" s="17"/>
      <c r="AC42" s="17"/>
      <c r="AD42" s="17"/>
      <c r="AE42" s="17"/>
      <c r="AF42" s="17"/>
      <c r="AG42" s="17"/>
    </row>
    <row r="43" spans="2:33" s="110" customFormat="1" ht="21.65" customHeight="1" x14ac:dyDescent="0.45">
      <c r="B43" s="291"/>
      <c r="C43" s="1508" t="s">
        <v>68</v>
      </c>
      <c r="D43" s="1508"/>
      <c r="E43" s="763">
        <v>399.38</v>
      </c>
      <c r="F43" s="587">
        <f>ROUND(E43 * (1 + VAT), 2)</f>
        <v>459.29</v>
      </c>
      <c r="G43" s="588">
        <v>180</v>
      </c>
      <c r="H43" s="589">
        <f>ROUND(G43 * (1 + VAT), 2)</f>
        <v>207</v>
      </c>
      <c r="I43" s="539"/>
      <c r="J43" s="539"/>
      <c r="K43" s="539"/>
      <c r="L43" s="1463" t="s">
        <v>6</v>
      </c>
      <c r="M43" s="1464"/>
      <c r="N43" s="563">
        <v>0.79</v>
      </c>
      <c r="O43" s="564">
        <f>ROUND(N43 * (1 + VAT), 2)</f>
        <v>0.91</v>
      </c>
      <c r="P43" s="539"/>
      <c r="Q43" s="539"/>
      <c r="R43" s="539"/>
      <c r="S43" s="539"/>
      <c r="Y43" s="18"/>
      <c r="Z43" s="8"/>
      <c r="AA43" s="8"/>
      <c r="AB43" s="17"/>
      <c r="AC43" s="17"/>
      <c r="AD43" s="17"/>
      <c r="AE43" s="17"/>
      <c r="AF43" s="17"/>
      <c r="AG43" s="17"/>
    </row>
    <row r="44" spans="2:33" ht="45" customHeight="1" thickBot="1" x14ac:dyDescent="0.5">
      <c r="B44" s="10"/>
      <c r="C44" s="1368" t="s">
        <v>86</v>
      </c>
      <c r="D44" s="1369"/>
      <c r="E44" s="591">
        <v>7826.42</v>
      </c>
      <c r="F44" s="592">
        <f>ROUND(E44 * (1 + VAT), 2)</f>
        <v>9000.3799999999992</v>
      </c>
      <c r="G44" s="593">
        <v>249.94</v>
      </c>
      <c r="H44" s="594">
        <f>ROUND(G44 * (1 + VAT), 2)</f>
        <v>287.43</v>
      </c>
      <c r="I44" s="584"/>
      <c r="J44" s="584"/>
      <c r="K44" s="584"/>
      <c r="L44" s="1262" t="s">
        <v>7</v>
      </c>
      <c r="M44" s="1263"/>
      <c r="N44" s="563">
        <v>0.77</v>
      </c>
      <c r="O44" s="564">
        <f>ROUND(N44 * (1 + VAT), 2)</f>
        <v>0.89</v>
      </c>
      <c r="P44" s="539"/>
      <c r="Q44" s="539"/>
      <c r="R44" s="539"/>
      <c r="S44" s="539"/>
      <c r="Y44" s="18"/>
      <c r="Z44" s="8"/>
      <c r="AA44" s="8"/>
      <c r="AB44" s="17"/>
      <c r="AC44" s="17"/>
      <c r="AD44" s="17"/>
      <c r="AE44" s="17"/>
      <c r="AF44" s="17"/>
      <c r="AG44" s="17"/>
    </row>
    <row r="45" spans="2:33" ht="28.15" customHeight="1" thickBot="1" x14ac:dyDescent="0.5">
      <c r="B45" s="10"/>
      <c r="C45" s="539"/>
      <c r="D45" s="539"/>
      <c r="E45" s="539"/>
      <c r="F45" s="539"/>
      <c r="G45" s="539"/>
      <c r="H45" s="539"/>
      <c r="I45" s="584"/>
      <c r="J45" s="584"/>
      <c r="K45" s="584"/>
      <c r="L45" s="1471" t="s">
        <v>8</v>
      </c>
      <c r="M45" s="1283"/>
      <c r="N45" s="765">
        <v>0.71</v>
      </c>
      <c r="O45" s="766">
        <f>ROUND(N45 * (1 + VAT), 2)</f>
        <v>0.82</v>
      </c>
      <c r="P45" s="539"/>
      <c r="Q45" s="539"/>
      <c r="R45" s="539"/>
      <c r="S45" s="539"/>
      <c r="T45" s="110">
        <f>'Loss Factors'!R10</f>
        <v>0</v>
      </c>
      <c r="Y45" s="18"/>
      <c r="Z45" s="8"/>
      <c r="AA45" s="8"/>
      <c r="AB45" s="17"/>
      <c r="AC45" s="17"/>
      <c r="AD45" s="17"/>
      <c r="AE45" s="17"/>
      <c r="AF45" s="17"/>
      <c r="AG45" s="17"/>
    </row>
    <row r="46" spans="2:33" s="110" customFormat="1" ht="20.25" customHeight="1" thickBot="1" x14ac:dyDescent="0.55000000000000004">
      <c r="B46" s="10"/>
      <c r="C46" s="1509" t="s">
        <v>315</v>
      </c>
      <c r="D46" s="1510"/>
      <c r="E46" s="1510"/>
      <c r="F46" s="1511"/>
      <c r="G46" s="539"/>
      <c r="L46" s="532" t="s">
        <v>84</v>
      </c>
      <c r="M46" s="759"/>
      <c r="N46" s="767"/>
      <c r="O46" s="768"/>
      <c r="P46" s="539"/>
      <c r="Q46" s="539"/>
      <c r="R46" s="539"/>
      <c r="S46" s="539"/>
      <c r="Y46" s="18"/>
      <c r="Z46" s="8"/>
      <c r="AA46" s="8"/>
      <c r="AB46" s="17"/>
      <c r="AC46" s="17"/>
      <c r="AD46" s="17"/>
      <c r="AE46" s="17"/>
      <c r="AF46" s="17"/>
      <c r="AG46" s="17"/>
    </row>
    <row r="47" spans="2:33" ht="44.5" customHeight="1" thickBot="1" x14ac:dyDescent="0.5">
      <c r="C47" s="1401" t="s">
        <v>308</v>
      </c>
      <c r="D47" s="1423"/>
      <c r="E47" s="1415" t="s">
        <v>391</v>
      </c>
      <c r="F47" s="1416"/>
      <c r="G47" s="539"/>
      <c r="P47" s="483"/>
      <c r="Q47" s="539"/>
      <c r="R47" s="539"/>
      <c r="S47" s="539"/>
      <c r="W47" s="18"/>
      <c r="X47" s="8"/>
      <c r="Y47" s="8"/>
      <c r="Z47" s="17"/>
      <c r="AA47" s="17"/>
      <c r="AB47" s="17"/>
      <c r="AC47" s="17"/>
      <c r="AD47" s="17"/>
      <c r="AE47" s="17"/>
    </row>
    <row r="48" spans="2:33" ht="54.65" customHeight="1" x14ac:dyDescent="0.45">
      <c r="C48" s="1403"/>
      <c r="D48" s="1273"/>
      <c r="E48" s="1417"/>
      <c r="F48" s="1239"/>
      <c r="G48" s="596"/>
      <c r="H48" s="1474" t="s">
        <v>316</v>
      </c>
      <c r="I48" s="1475"/>
      <c r="J48" s="1475"/>
      <c r="K48" s="1476"/>
      <c r="P48" s="483"/>
      <c r="Q48" s="539"/>
      <c r="R48" s="539"/>
      <c r="S48" s="539"/>
      <c r="W48" s="18"/>
      <c r="X48" s="8"/>
      <c r="Y48" s="8"/>
      <c r="Z48" s="17"/>
      <c r="AA48" s="17"/>
      <c r="AB48" s="17"/>
      <c r="AC48" s="17"/>
      <c r="AD48" s="17"/>
      <c r="AE48" s="17"/>
    </row>
    <row r="49" spans="2:33" ht="28.15" customHeight="1" x14ac:dyDescent="0.45">
      <c r="C49" s="1403"/>
      <c r="D49" s="1273"/>
      <c r="E49" s="1426"/>
      <c r="F49" s="1427"/>
      <c r="G49" s="539"/>
      <c r="H49" s="793" t="s">
        <v>41</v>
      </c>
      <c r="I49" s="794"/>
      <c r="J49" s="795" t="s">
        <v>42</v>
      </c>
      <c r="K49" s="796"/>
      <c r="P49" s="483"/>
      <c r="Q49" s="539"/>
      <c r="R49" s="539"/>
      <c r="S49" s="769"/>
      <c r="T49" s="67"/>
      <c r="U49" s="67"/>
      <c r="V49" s="67"/>
      <c r="W49" s="18"/>
      <c r="X49" s="8"/>
      <c r="Y49" s="8"/>
      <c r="Z49" s="17"/>
      <c r="AA49" s="17"/>
      <c r="AB49" s="17"/>
      <c r="AC49" s="17"/>
      <c r="AD49" s="17"/>
      <c r="AE49" s="17"/>
    </row>
    <row r="50" spans="2:33" ht="21.65" customHeight="1" x14ac:dyDescent="0.45">
      <c r="C50" s="671"/>
      <c r="D50" s="581" t="s">
        <v>25</v>
      </c>
      <c r="E50" s="716"/>
      <c r="F50" s="583" t="s">
        <v>25</v>
      </c>
      <c r="G50" s="539"/>
      <c r="H50" s="715"/>
      <c r="I50" s="581" t="s">
        <v>25</v>
      </c>
      <c r="J50" s="716"/>
      <c r="K50" s="583" t="s">
        <v>25</v>
      </c>
      <c r="P50" s="539"/>
      <c r="Q50" s="539"/>
      <c r="R50" s="539"/>
      <c r="S50" s="539"/>
    </row>
    <row r="51" spans="2:33" ht="21.65" customHeight="1" thickBot="1" x14ac:dyDescent="0.5">
      <c r="C51" s="602">
        <v>15.56</v>
      </c>
      <c r="D51" s="720">
        <f>ROUND(C51 * (1 + VAT), 2)</f>
        <v>17.89</v>
      </c>
      <c r="E51" s="770">
        <v>9.23</v>
      </c>
      <c r="F51" s="719">
        <f>ROUND(E51 * (1 + VAT), 2)</f>
        <v>10.61</v>
      </c>
      <c r="G51" s="539"/>
      <c r="H51" s="602">
        <v>28.13</v>
      </c>
      <c r="I51" s="717">
        <f>ROUND(H51 * (1 + VAT), 2)</f>
        <v>32.35</v>
      </c>
      <c r="J51" s="718">
        <v>0</v>
      </c>
      <c r="K51" s="719">
        <f>ROUND(J51 * (1 + VAT), 2)</f>
        <v>0</v>
      </c>
      <c r="P51" s="539"/>
      <c r="Q51" s="539"/>
      <c r="R51" s="539"/>
      <c r="S51" s="539"/>
    </row>
    <row r="52" spans="2:33" ht="14.25" customHeight="1" x14ac:dyDescent="0.45">
      <c r="B52" s="10"/>
      <c r="C52" s="539"/>
      <c r="D52" s="539"/>
      <c r="E52" s="539"/>
      <c r="F52" s="539"/>
      <c r="G52" s="539"/>
      <c r="H52" s="539"/>
      <c r="I52" s="539"/>
      <c r="J52" s="539"/>
      <c r="K52" s="584"/>
      <c r="L52" s="584"/>
      <c r="M52" s="584"/>
      <c r="N52" s="539"/>
      <c r="O52" s="539"/>
      <c r="P52" s="539"/>
      <c r="Q52" s="539"/>
      <c r="R52" s="539"/>
      <c r="S52" s="539"/>
    </row>
    <row r="53" spans="2:33" ht="20.25" customHeight="1" thickBot="1" x14ac:dyDescent="0.5">
      <c r="B53" s="10"/>
      <c r="C53" s="539"/>
      <c r="D53" s="539"/>
      <c r="E53" s="539"/>
      <c r="F53" s="539"/>
      <c r="G53" s="539"/>
      <c r="H53" s="539"/>
      <c r="I53" s="539"/>
      <c r="J53" s="539"/>
      <c r="K53" s="584"/>
      <c r="L53" s="584"/>
      <c r="M53" s="584"/>
      <c r="N53" s="539"/>
      <c r="O53" s="539"/>
      <c r="P53" s="539"/>
      <c r="Q53" s="539"/>
      <c r="R53" s="539"/>
      <c r="S53" s="539"/>
    </row>
    <row r="54" spans="2:33" ht="20.25" customHeight="1" thickBot="1" x14ac:dyDescent="0.55000000000000004">
      <c r="B54" s="10"/>
      <c r="C54" s="1544" t="s">
        <v>321</v>
      </c>
      <c r="D54" s="1545"/>
      <c r="E54" s="1545"/>
      <c r="F54" s="1545"/>
      <c r="G54" s="1545"/>
      <c r="H54" s="1545"/>
      <c r="I54" s="1545"/>
      <c r="J54" s="1546"/>
      <c r="K54" s="584"/>
      <c r="L54" s="584"/>
      <c r="M54" s="584"/>
      <c r="N54" s="539"/>
      <c r="O54" s="539"/>
      <c r="P54" s="539"/>
      <c r="Q54" s="539"/>
      <c r="R54" s="539"/>
      <c r="S54" s="539"/>
    </row>
    <row r="55" spans="2:33" ht="67.900000000000006" customHeight="1" thickBot="1" x14ac:dyDescent="0.55000000000000004">
      <c r="C55" s="1472" t="s">
        <v>352</v>
      </c>
      <c r="D55" s="1547"/>
      <c r="E55" s="1547"/>
      <c r="F55" s="1547"/>
      <c r="G55" s="1547"/>
      <c r="H55" s="1548" t="s">
        <v>353</v>
      </c>
      <c r="I55" s="1549"/>
      <c r="J55" s="1550"/>
      <c r="K55" s="584"/>
      <c r="L55" s="584"/>
      <c r="M55" s="584"/>
      <c r="N55" s="539"/>
      <c r="O55" s="539"/>
      <c r="P55" s="539"/>
      <c r="Q55" s="539"/>
      <c r="R55" s="539"/>
      <c r="S55" s="539"/>
      <c r="X55" s="18"/>
      <c r="Y55" s="18"/>
      <c r="Z55" s="8"/>
      <c r="AA55" s="8"/>
      <c r="AB55" s="17"/>
      <c r="AC55" s="17"/>
      <c r="AD55" s="17"/>
      <c r="AE55" s="17"/>
      <c r="AF55" s="17"/>
      <c r="AG55" s="17"/>
    </row>
    <row r="56" spans="2:33" ht="20.25" customHeight="1" thickBot="1" x14ac:dyDescent="0.55000000000000004">
      <c r="C56" s="1472" t="s">
        <v>354</v>
      </c>
      <c r="D56" s="1547"/>
      <c r="E56" s="1547"/>
      <c r="F56" s="1547"/>
      <c r="G56" s="1551"/>
      <c r="H56" s="1552" t="s">
        <v>354</v>
      </c>
      <c r="I56" s="1553"/>
      <c r="J56" s="1554"/>
      <c r="K56" s="584"/>
      <c r="L56" s="584"/>
      <c r="M56" s="575"/>
      <c r="N56" s="539"/>
      <c r="O56" s="539"/>
      <c r="P56" s="539"/>
      <c r="Q56" s="539"/>
      <c r="R56" s="539"/>
      <c r="S56" s="731"/>
      <c r="T56" s="13"/>
      <c r="U56" s="18"/>
      <c r="V56" s="18"/>
      <c r="W56" s="18"/>
      <c r="X56" s="18"/>
      <c r="Y56" s="18"/>
      <c r="Z56" s="8"/>
      <c r="AA56" s="8"/>
      <c r="AB56" s="17"/>
      <c r="AC56" s="17"/>
      <c r="AD56" s="17"/>
      <c r="AE56" s="17"/>
      <c r="AF56" s="17"/>
      <c r="AG56" s="17"/>
    </row>
    <row r="57" spans="2:33" ht="93.75" customHeight="1" x14ac:dyDescent="0.45">
      <c r="C57" s="1493" t="s">
        <v>323</v>
      </c>
      <c r="D57" s="1494"/>
      <c r="E57" s="1494"/>
      <c r="F57" s="1494"/>
      <c r="G57" s="791"/>
      <c r="H57" s="1495" t="s">
        <v>322</v>
      </c>
      <c r="I57" s="1496"/>
      <c r="J57" s="1497"/>
      <c r="K57" s="584"/>
      <c r="L57" s="575"/>
      <c r="M57" s="575"/>
      <c r="N57" s="539"/>
      <c r="O57" s="539"/>
      <c r="P57" s="539"/>
      <c r="Q57" s="539"/>
      <c r="R57" s="539"/>
      <c r="S57" s="731"/>
      <c r="T57" s="13"/>
      <c r="U57" s="18"/>
      <c r="V57" s="18"/>
      <c r="W57" s="18"/>
      <c r="X57" s="18"/>
      <c r="Y57" s="18"/>
      <c r="Z57" s="8"/>
      <c r="AA57" s="8"/>
      <c r="AB57" s="17"/>
      <c r="AC57" s="17"/>
      <c r="AD57" s="17"/>
      <c r="AE57" s="17"/>
      <c r="AF57" s="17"/>
      <c r="AG57" s="17"/>
    </row>
    <row r="58" spans="2:33" ht="20.25" customHeight="1" x14ac:dyDescent="0.45">
      <c r="B58" s="10"/>
      <c r="C58" s="1498" t="s">
        <v>355</v>
      </c>
      <c r="D58" s="1499"/>
      <c r="E58" s="1500"/>
      <c r="F58" s="1501" t="s">
        <v>64</v>
      </c>
      <c r="G58" s="1502"/>
      <c r="H58" s="1503" t="s">
        <v>356</v>
      </c>
      <c r="I58" s="1504"/>
      <c r="J58" s="1505"/>
      <c r="K58" s="584"/>
      <c r="L58" s="575"/>
      <c r="M58" s="575"/>
      <c r="N58" s="539"/>
      <c r="O58" s="539"/>
      <c r="P58" s="539"/>
      <c r="Q58" s="539"/>
      <c r="R58" s="539"/>
      <c r="S58" s="539"/>
      <c r="Y58" s="18"/>
      <c r="Z58" s="8"/>
      <c r="AA58" s="8"/>
      <c r="AB58" s="17"/>
      <c r="AC58" s="17"/>
      <c r="AD58" s="17"/>
      <c r="AE58" s="17"/>
      <c r="AF58" s="17"/>
      <c r="AG58" s="17"/>
    </row>
    <row r="59" spans="2:33" ht="20.25" customHeight="1" x14ac:dyDescent="0.45">
      <c r="B59" s="10"/>
      <c r="C59" s="788" t="s">
        <v>375</v>
      </c>
      <c r="D59" s="789"/>
      <c r="E59" s="790"/>
      <c r="F59" s="1506" t="str">
        <f>'Loss Factors'!N5</f>
        <v>Voltage</v>
      </c>
      <c r="G59" s="1507"/>
      <c r="H59" s="1491" t="str">
        <f>' TUoS NLA'!C38</f>
        <v>Cape</v>
      </c>
      <c r="I59" s="1492"/>
      <c r="J59" s="771">
        <f>' TUoS NLA'!D38</f>
        <v>0.97099999999999997</v>
      </c>
      <c r="K59" s="584"/>
      <c r="L59" s="584"/>
      <c r="M59" s="584"/>
      <c r="N59" s="539"/>
      <c r="O59" s="539"/>
      <c r="P59" s="539"/>
      <c r="Q59" s="539"/>
      <c r="R59" s="539"/>
      <c r="S59" s="539"/>
      <c r="Y59" s="18"/>
      <c r="Z59" s="8"/>
      <c r="AA59" s="8"/>
      <c r="AB59" s="17"/>
      <c r="AC59" s="17"/>
      <c r="AD59" s="17"/>
      <c r="AE59" s="17"/>
      <c r="AF59" s="17"/>
      <c r="AG59" s="17"/>
    </row>
    <row r="60" spans="2:33" ht="20.25" customHeight="1" x14ac:dyDescent="0.45">
      <c r="B60" s="10"/>
      <c r="C60" s="772" t="str">
        <f>'Loss Factors'!R6</f>
        <v>≤ 300km</v>
      </c>
      <c r="D60" s="773"/>
      <c r="E60" s="771">
        <f>'Loss Factors'!T6</f>
        <v>1.0106999999999999</v>
      </c>
      <c r="F60" s="774" t="s">
        <v>5</v>
      </c>
      <c r="G60" s="771">
        <f>'Loss Factors'!O6</f>
        <v>1.1111</v>
      </c>
      <c r="H60" s="775" t="str">
        <f>' TUoS NLA'!C39</f>
        <v>Karoo</v>
      </c>
      <c r="I60" s="776"/>
      <c r="J60" s="777">
        <f>' TUoS NLA'!D39</f>
        <v>0.995</v>
      </c>
      <c r="K60" s="539"/>
      <c r="L60" s="539"/>
      <c r="M60" s="539"/>
      <c r="N60" s="539"/>
      <c r="O60" s="539"/>
      <c r="P60" s="539"/>
      <c r="Q60" s="539"/>
      <c r="R60" s="539"/>
      <c r="S60" s="539"/>
      <c r="Y60" s="18"/>
      <c r="Z60" s="8"/>
      <c r="AA60" s="8"/>
      <c r="AB60" s="17"/>
      <c r="AC60" s="17"/>
      <c r="AD60" s="17"/>
      <c r="AE60" s="17"/>
      <c r="AF60" s="17"/>
      <c r="AG60" s="17"/>
    </row>
    <row r="61" spans="2:33" ht="20.25" customHeight="1" x14ac:dyDescent="0.45">
      <c r="B61" s="10"/>
      <c r="C61" s="772" t="str">
        <f>'Loss Factors'!R7</f>
        <v>&gt; 300km &amp; ≤ 600km</v>
      </c>
      <c r="D61" s="773"/>
      <c r="E61" s="777">
        <f>'Loss Factors'!T7</f>
        <v>1.0207999999999999</v>
      </c>
      <c r="F61" s="778" t="s">
        <v>6</v>
      </c>
      <c r="G61" s="777">
        <f>'Loss Factors'!O7</f>
        <v>1.0956999999999999</v>
      </c>
      <c r="H61" s="775" t="str">
        <f>' TUoS NLA'!C40</f>
        <v>Kwazulu-Natal</v>
      </c>
      <c r="I61" s="776"/>
      <c r="J61" s="777">
        <f>' TUoS NLA'!D40</f>
        <v>1.004</v>
      </c>
      <c r="K61" s="584"/>
      <c r="L61" s="584"/>
      <c r="M61" s="584"/>
      <c r="N61" s="539"/>
      <c r="O61" s="539"/>
      <c r="P61" s="539"/>
      <c r="Q61" s="539"/>
      <c r="R61" s="539"/>
      <c r="S61" s="539"/>
      <c r="Y61" s="18"/>
      <c r="Z61" s="8"/>
      <c r="AA61" s="8"/>
      <c r="AB61" s="17"/>
      <c r="AC61" s="17"/>
      <c r="AD61" s="17"/>
      <c r="AE61" s="17"/>
      <c r="AF61" s="17"/>
      <c r="AG61" s="17"/>
    </row>
    <row r="62" spans="2:33" ht="15.65" customHeight="1" x14ac:dyDescent="0.45">
      <c r="B62" s="110"/>
      <c r="C62" s="772" t="str">
        <f>'Loss Factors'!R8</f>
        <v>&gt; 600km &amp; ≤ 900km</v>
      </c>
      <c r="D62" s="773"/>
      <c r="E62" s="779">
        <f>'Loss Factors'!T8</f>
        <v>1.0309999999999999</v>
      </c>
      <c r="F62" s="778" t="s">
        <v>7</v>
      </c>
      <c r="G62" s="779">
        <f>'Loss Factors'!O8</f>
        <v>1.0610999999999999</v>
      </c>
      <c r="H62" s="775" t="str">
        <f>' TUoS NLA'!C41</f>
        <v>Vaal</v>
      </c>
      <c r="I62" s="776"/>
      <c r="J62" s="777">
        <f>' TUoS NLA'!D41</f>
        <v>1.02</v>
      </c>
      <c r="K62" s="539"/>
      <c r="L62" s="539"/>
      <c r="M62" s="539"/>
      <c r="N62" s="539"/>
      <c r="O62" s="539"/>
      <c r="P62" s="539"/>
      <c r="Q62" s="539"/>
      <c r="R62" s="539"/>
      <c r="S62" s="539"/>
      <c r="Y62" s="18"/>
      <c r="Z62" s="8"/>
      <c r="AA62" s="8"/>
      <c r="AB62" s="17"/>
      <c r="AC62" s="17"/>
      <c r="AD62" s="17"/>
      <c r="AE62" s="17"/>
      <c r="AF62" s="17"/>
      <c r="AG62" s="17"/>
    </row>
    <row r="63" spans="2:33" ht="21.65" customHeight="1" thickBot="1" x14ac:dyDescent="0.5">
      <c r="B63" s="10"/>
      <c r="C63" s="780" t="str">
        <f>'Loss Factors'!R9</f>
        <v>&gt; 900km</v>
      </c>
      <c r="D63" s="781"/>
      <c r="E63" s="782">
        <f>'Loss Factors'!T9</f>
        <v>1.0412999999999999</v>
      </c>
      <c r="F63" s="783" t="s">
        <v>83</v>
      </c>
      <c r="G63" s="782">
        <f>'Loss Factors'!O9</f>
        <v>1</v>
      </c>
      <c r="H63" s="775" t="str">
        <f>' TUoS NLA'!C42</f>
        <v>Waterberg</v>
      </c>
      <c r="I63" s="776"/>
      <c r="J63" s="777">
        <f>' TUoS NLA'!D42</f>
        <v>1.0229999999999999</v>
      </c>
      <c r="K63" s="539"/>
      <c r="L63" s="539"/>
      <c r="M63" s="539"/>
      <c r="N63" s="539"/>
      <c r="O63" s="539"/>
      <c r="P63" s="539"/>
      <c r="Q63" s="539"/>
      <c r="R63" s="539"/>
      <c r="S63" s="539"/>
      <c r="Y63" s="18"/>
      <c r="Z63" s="8"/>
      <c r="AA63" s="8"/>
      <c r="AB63" s="17"/>
      <c r="AC63" s="17"/>
      <c r="AD63" s="17"/>
      <c r="AE63" s="17"/>
      <c r="AF63" s="17"/>
      <c r="AG63" s="17"/>
    </row>
    <row r="64" spans="2:33" s="354" customFormat="1" ht="27.65" customHeight="1" thickBot="1" x14ac:dyDescent="0.5">
      <c r="B64" s="356"/>
      <c r="C64" s="532" t="s">
        <v>84</v>
      </c>
      <c r="D64" s="539"/>
      <c r="E64" s="539"/>
      <c r="F64" s="539"/>
      <c r="G64" s="576"/>
      <c r="H64" s="784" t="str">
        <f>' TUoS NLA'!C43</f>
        <v>Mpumalanga</v>
      </c>
      <c r="I64" s="785"/>
      <c r="J64" s="786">
        <f>' TUoS NLA'!D43</f>
        <v>1.0209999999999999</v>
      </c>
      <c r="K64" s="787"/>
      <c r="L64" s="787"/>
      <c r="M64" s="787"/>
      <c r="N64" s="787"/>
      <c r="O64" s="787"/>
      <c r="P64" s="787"/>
      <c r="Q64" s="787"/>
      <c r="R64" s="787"/>
      <c r="S64" s="787"/>
      <c r="Y64" s="357"/>
      <c r="Z64" s="358"/>
      <c r="AA64" s="358"/>
      <c r="AB64" s="359"/>
      <c r="AC64" s="359"/>
      <c r="AD64" s="359"/>
      <c r="AE64" s="359"/>
      <c r="AF64" s="359"/>
      <c r="AG64" s="359"/>
    </row>
    <row r="65" spans="2:33" ht="20.25" customHeight="1" x14ac:dyDescent="0.45">
      <c r="B65" s="10"/>
      <c r="C65" s="539"/>
      <c r="D65" s="539"/>
      <c r="E65" s="539"/>
      <c r="F65" s="539"/>
      <c r="G65" s="539"/>
      <c r="H65" s="539"/>
      <c r="I65" s="539"/>
      <c r="J65" s="539"/>
      <c r="K65" s="539"/>
      <c r="L65" s="539"/>
      <c r="M65" s="539"/>
      <c r="N65" s="539"/>
      <c r="O65" s="539"/>
      <c r="P65" s="539"/>
      <c r="Q65" s="539"/>
      <c r="R65" s="539"/>
      <c r="S65" s="539"/>
      <c r="Y65" s="18"/>
      <c r="Z65" s="8"/>
      <c r="AA65" s="8"/>
      <c r="AB65" s="17"/>
      <c r="AC65" s="17"/>
      <c r="AD65" s="17"/>
      <c r="AE65" s="17"/>
      <c r="AF65" s="17"/>
      <c r="AG65" s="17"/>
    </row>
    <row r="66" spans="2:33" ht="20.25" customHeight="1" x14ac:dyDescent="0.25">
      <c r="B66" s="10"/>
      <c r="F66" s="110"/>
      <c r="G66" s="110"/>
      <c r="H66" s="110"/>
      <c r="I66" s="110"/>
      <c r="J66" s="110"/>
    </row>
    <row r="67" spans="2:33" ht="20.25" customHeight="1" x14ac:dyDescent="0.25">
      <c r="B67" s="10"/>
      <c r="F67" s="110"/>
      <c r="G67" s="110"/>
      <c r="H67" s="110"/>
      <c r="I67" s="110"/>
      <c r="J67" s="110"/>
    </row>
    <row r="68" spans="2:33" ht="20.25" customHeight="1" x14ac:dyDescent="0.25">
      <c r="B68" s="10"/>
      <c r="F68" s="110"/>
      <c r="G68" s="110"/>
      <c r="H68" s="110"/>
      <c r="I68" s="110"/>
      <c r="J68" s="110"/>
    </row>
    <row r="69" spans="2:33" ht="16.5" customHeight="1" x14ac:dyDescent="0.25">
      <c r="B69" s="10"/>
      <c r="F69" s="110"/>
      <c r="G69" s="110"/>
      <c r="H69" s="110"/>
      <c r="I69" s="110"/>
      <c r="J69" s="110"/>
    </row>
    <row r="70" spans="2:33" ht="22" customHeight="1" x14ac:dyDescent="0.25">
      <c r="B70" s="10"/>
      <c r="F70" s="110"/>
    </row>
    <row r="71" spans="2:33" ht="15" customHeight="1" x14ac:dyDescent="0.25"/>
    <row r="72" spans="2:33" ht="18.399999999999999" customHeight="1" x14ac:dyDescent="0.25"/>
    <row r="74" spans="2:33" ht="20.25" customHeight="1" x14ac:dyDescent="0.25"/>
    <row r="75" spans="2:33" ht="20.25" customHeight="1" x14ac:dyDescent="0.25"/>
    <row r="76" spans="2:33" ht="20.25" customHeight="1" x14ac:dyDescent="0.25"/>
    <row r="77" spans="2:33" ht="20.25" customHeight="1" x14ac:dyDescent="0.25"/>
  </sheetData>
  <mergeCells count="78">
    <mergeCell ref="C54:J54"/>
    <mergeCell ref="C55:G55"/>
    <mergeCell ref="H55:J55"/>
    <mergeCell ref="C56:G56"/>
    <mergeCell ref="H56:J56"/>
    <mergeCell ref="H48:K48"/>
    <mergeCell ref="L31:M31"/>
    <mergeCell ref="L32:M32"/>
    <mergeCell ref="L33:M33"/>
    <mergeCell ref="L34:M34"/>
    <mergeCell ref="L35:M35"/>
    <mergeCell ref="L36:M36"/>
    <mergeCell ref="L40:M40"/>
    <mergeCell ref="L38:O39"/>
    <mergeCell ref="N40:O40"/>
    <mergeCell ref="L45:M45"/>
    <mergeCell ref="L44:M44"/>
    <mergeCell ref="L42:M42"/>
    <mergeCell ref="L41:M41"/>
    <mergeCell ref="L43:M43"/>
    <mergeCell ref="G37:H38"/>
    <mergeCell ref="P33:Q33"/>
    <mergeCell ref="R29:S30"/>
    <mergeCell ref="N29:O29"/>
    <mergeCell ref="P34:Q34"/>
    <mergeCell ref="P31:Q31"/>
    <mergeCell ref="P32:Q32"/>
    <mergeCell ref="Q4:R6"/>
    <mergeCell ref="L27:O27"/>
    <mergeCell ref="P27:S27"/>
    <mergeCell ref="L29:M29"/>
    <mergeCell ref="P29:Q29"/>
    <mergeCell ref="C12:C15"/>
    <mergeCell ref="E4:P4"/>
    <mergeCell ref="C5:C7"/>
    <mergeCell ref="E5:J5"/>
    <mergeCell ref="K5:P5"/>
    <mergeCell ref="E6:F6"/>
    <mergeCell ref="G6:H6"/>
    <mergeCell ref="I6:J6"/>
    <mergeCell ref="K6:L6"/>
    <mergeCell ref="M6:N6"/>
    <mergeCell ref="O6:P6"/>
    <mergeCell ref="C8:C11"/>
    <mergeCell ref="C32:D32"/>
    <mergeCell ref="C16:C19"/>
    <mergeCell ref="C20:C23"/>
    <mergeCell ref="C27:J27"/>
    <mergeCell ref="E28:F29"/>
    <mergeCell ref="G28:H29"/>
    <mergeCell ref="I28:J29"/>
    <mergeCell ref="C24:D24"/>
    <mergeCell ref="C31:D31"/>
    <mergeCell ref="C29:D30"/>
    <mergeCell ref="C44:D44"/>
    <mergeCell ref="C47:D49"/>
    <mergeCell ref="C46:F46"/>
    <mergeCell ref="C33:D33"/>
    <mergeCell ref="C34:D34"/>
    <mergeCell ref="C37:D37"/>
    <mergeCell ref="E37:F38"/>
    <mergeCell ref="C38:D38"/>
    <mergeCell ref="B2:T2"/>
    <mergeCell ref="P35:S37"/>
    <mergeCell ref="H59:I59"/>
    <mergeCell ref="C57:F57"/>
    <mergeCell ref="H57:J57"/>
    <mergeCell ref="C58:E58"/>
    <mergeCell ref="F58:G58"/>
    <mergeCell ref="H58:J58"/>
    <mergeCell ref="F59:G59"/>
    <mergeCell ref="C40:D40"/>
    <mergeCell ref="C39:D39"/>
    <mergeCell ref="E47:F48"/>
    <mergeCell ref="E49:F49"/>
    <mergeCell ref="C41:D41"/>
    <mergeCell ref="C42:D42"/>
    <mergeCell ref="C43:D43"/>
  </mergeCells>
  <conditionalFormatting sqref="T8:T9 T36:T37 T13:T26 T56:T57">
    <cfRule type="cellIs" dxfId="35" priority="1" stopIfTrue="1" operator="equal">
      <formula>"check"</formula>
    </cfRule>
  </conditionalFormatting>
  <conditionalFormatting sqref="V8 V12 V16 V20">
    <cfRule type="cellIs" dxfId="34" priority="2" stopIfTrue="1" operator="notEqual">
      <formula>0</formula>
    </cfRule>
  </conditionalFormatting>
  <conditionalFormatting sqref="R1">
    <cfRule type="cellIs" dxfId="33" priority="3" stopIfTrue="1" operator="notEqual">
      <formula>0</formula>
    </cfRule>
    <cfRule type="cellIs" dxfId="32" priority="4" stopIfTrue="1" operator="equal">
      <formula>0</formula>
    </cfRule>
  </conditionalFormatting>
  <hyperlinks>
    <hyperlink ref="B1" location="Menu!A1" display="Back to menu" xr:uid="{00000000-0004-0000-09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4" orientation="landscape" r:id="rId1"/>
  <headerFooter alignWithMargins="0"/>
  <ignoredErrors>
    <ignoredError sqref="S8:T23 Q47:T54 G51 C53:F53 K44:K45 I44:J44 I40:J40 C34:D34 C33:D33 C32:D32 C31:D31 C35:J36 C23:D23 C22:D22 C21:D21 C20:D20 C19:D19 C18:D18 C17:D17 C16:D16 C15:D15 C14:D14 C13:D13 C12:D12 C11:D11 C10:D10 C9:D9 C8:D8 C25:T26 C73:P73 K52:P54 P47:P50 K27:K40 P38:T38 C45:J45 C37:D37 I37:J38 C30:J30 C28:D28 E39:J39 D29 D27:J27 C50:G50 G47:G49 Q64:T71 T27:T33 F71:P72 K55:T55 C52:G52 K64:P69 K56:T63 G70:P70 T37 P51 T35:T3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2" tint="-0.249977111117893"/>
    <pageSetUpPr fitToPage="1"/>
  </sheetPr>
  <dimension ref="B1:AG50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A5" sqref="A5"/>
    </sheetView>
  </sheetViews>
  <sheetFormatPr defaultColWidth="9.1796875" defaultRowHeight="12.5" x14ac:dyDescent="0.25"/>
  <cols>
    <col min="1" max="1" width="2" style="91" customWidth="1"/>
    <col min="2" max="2" width="2.7265625" style="91" customWidth="1"/>
    <col min="3" max="3" width="25.26953125" style="91" customWidth="1"/>
    <col min="4" max="4" width="27.453125" style="91" customWidth="1"/>
    <col min="5" max="5" width="19.7265625" style="91" customWidth="1"/>
    <col min="6" max="6" width="19" style="91" customWidth="1"/>
    <col min="7" max="8" width="17.54296875" style="91" customWidth="1"/>
    <col min="9" max="9" width="14.54296875" style="91" customWidth="1"/>
    <col min="10" max="10" width="27.36328125" style="91" customWidth="1"/>
    <col min="11" max="11" width="17.54296875" style="91" customWidth="1"/>
    <col min="12" max="12" width="19" style="91" customWidth="1"/>
    <col min="13" max="13" width="17.54296875" style="91" customWidth="1"/>
    <col min="14" max="14" width="23.453125" style="91" customWidth="1"/>
    <col min="15" max="15" width="17.54296875" style="91" customWidth="1"/>
    <col min="16" max="16" width="29.26953125" style="91" customWidth="1"/>
    <col min="17" max="17" width="17.54296875" style="91" customWidth="1"/>
    <col min="18" max="18" width="15.54296875" style="91" customWidth="1"/>
    <col min="19" max="19" width="6.54296875" style="91" customWidth="1"/>
    <col min="20" max="21" width="14" style="91" customWidth="1"/>
    <col min="22" max="26" width="9.1796875" style="91"/>
    <col min="27" max="27" width="9.453125" style="91" bestFit="1" customWidth="1"/>
    <col min="28" max="16384" width="9.1796875" style="91"/>
  </cols>
  <sheetData>
    <row r="1" spans="2:33" ht="36" customHeight="1" x14ac:dyDescent="0.25">
      <c r="B1" s="221" t="s">
        <v>123</v>
      </c>
      <c r="D1" s="19"/>
      <c r="R1" s="53" t="e">
        <v>#REF!</v>
      </c>
    </row>
    <row r="2" spans="2:33" ht="54" customHeight="1" x14ac:dyDescent="0.25">
      <c r="B2" s="1404" t="s">
        <v>432</v>
      </c>
      <c r="C2" s="1405"/>
      <c r="D2" s="1405"/>
      <c r="E2" s="1405"/>
      <c r="F2" s="1405"/>
      <c r="G2" s="1405"/>
      <c r="H2" s="1405"/>
      <c r="I2" s="1405"/>
      <c r="J2" s="1405"/>
      <c r="K2" s="1405"/>
      <c r="L2" s="1405"/>
      <c r="M2" s="1405"/>
      <c r="N2" s="1405"/>
      <c r="O2" s="1405"/>
      <c r="P2" s="1405"/>
      <c r="Q2" s="1405"/>
      <c r="R2" s="1405"/>
      <c r="S2" s="1406"/>
      <c r="T2" s="110"/>
      <c r="AA2"/>
      <c r="AB2"/>
      <c r="AC2"/>
    </row>
    <row r="3" spans="2:33" s="8" customFormat="1" ht="13.4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T3" s="110"/>
      <c r="AA3"/>
      <c r="AB3"/>
      <c r="AC3"/>
    </row>
    <row r="4" spans="2:33" ht="29.9" customHeight="1" thickBot="1" x14ac:dyDescent="0.5">
      <c r="B4" s="5"/>
      <c r="C4" s="729"/>
      <c r="D4" s="695"/>
      <c r="E4" s="1407" t="s">
        <v>306</v>
      </c>
      <c r="F4" s="1467"/>
      <c r="G4" s="1467"/>
      <c r="H4" s="1467"/>
      <c r="I4" s="1467"/>
      <c r="J4" s="1467"/>
      <c r="K4" s="1467"/>
      <c r="L4" s="1467"/>
      <c r="M4" s="1467"/>
      <c r="N4" s="1467"/>
      <c r="O4" s="1467"/>
      <c r="P4" s="1468"/>
      <c r="Q4" s="1401" t="s">
        <v>142</v>
      </c>
      <c r="R4" s="1402"/>
      <c r="S4" s="31"/>
      <c r="T4" s="110"/>
      <c r="AA4"/>
      <c r="AB4"/>
      <c r="AC4"/>
    </row>
    <row r="5" spans="2:33" ht="20.25" customHeight="1" x14ac:dyDescent="0.25">
      <c r="B5" s="6"/>
      <c r="C5" s="1410" t="s">
        <v>26</v>
      </c>
      <c r="D5" s="486"/>
      <c r="E5" s="1426" t="s">
        <v>397</v>
      </c>
      <c r="F5" s="1469"/>
      <c r="G5" s="1469"/>
      <c r="H5" s="1469"/>
      <c r="I5" s="1469"/>
      <c r="J5" s="1257"/>
      <c r="K5" s="1426" t="s">
        <v>398</v>
      </c>
      <c r="L5" s="1469"/>
      <c r="M5" s="1469"/>
      <c r="N5" s="1469"/>
      <c r="O5" s="1469"/>
      <c r="P5" s="1259"/>
      <c r="Q5" s="1403"/>
      <c r="R5" s="1239"/>
      <c r="T5" s="110"/>
      <c r="AA5"/>
      <c r="AB5"/>
      <c r="AC5"/>
    </row>
    <row r="6" spans="2:33" ht="20.25" customHeight="1" x14ac:dyDescent="0.25">
      <c r="B6" s="6"/>
      <c r="C6" s="1555"/>
      <c r="D6" s="697" t="s">
        <v>1</v>
      </c>
      <c r="E6" s="1469" t="s">
        <v>2</v>
      </c>
      <c r="F6" s="1255"/>
      <c r="G6" s="1469" t="s">
        <v>3</v>
      </c>
      <c r="H6" s="1255"/>
      <c r="I6" s="1469" t="s">
        <v>4</v>
      </c>
      <c r="J6" s="1257"/>
      <c r="K6" s="1470" t="s">
        <v>2</v>
      </c>
      <c r="L6" s="1255"/>
      <c r="M6" s="1469" t="s">
        <v>3</v>
      </c>
      <c r="N6" s="1255"/>
      <c r="O6" s="1469" t="s">
        <v>4</v>
      </c>
      <c r="P6" s="1259"/>
      <c r="Q6" s="1403"/>
      <c r="R6" s="1239"/>
      <c r="T6" s="110"/>
      <c r="U6" s="4"/>
      <c r="AA6"/>
      <c r="AB6"/>
      <c r="AC6"/>
    </row>
    <row r="7" spans="2:33" ht="20.25" customHeight="1" x14ac:dyDescent="0.25">
      <c r="B7" s="6"/>
      <c r="C7" s="1556"/>
      <c r="D7" s="488"/>
      <c r="E7" s="838" t="s">
        <v>34</v>
      </c>
      <c r="F7" s="490" t="s">
        <v>25</v>
      </c>
      <c r="G7" s="839"/>
      <c r="H7" s="490" t="s">
        <v>25</v>
      </c>
      <c r="I7" s="839"/>
      <c r="J7" s="544" t="s">
        <v>25</v>
      </c>
      <c r="K7" s="839"/>
      <c r="L7" s="490" t="s">
        <v>25</v>
      </c>
      <c r="M7" s="839"/>
      <c r="N7" s="490" t="s">
        <v>25</v>
      </c>
      <c r="O7" s="839"/>
      <c r="P7" s="492" t="s">
        <v>25</v>
      </c>
      <c r="Q7" s="840"/>
      <c r="R7" s="492" t="s">
        <v>25</v>
      </c>
      <c r="T7" s="110"/>
      <c r="U7" s="4"/>
      <c r="AA7"/>
      <c r="AB7"/>
      <c r="AC7"/>
    </row>
    <row r="8" spans="2:33" ht="21.65" customHeight="1" x14ac:dyDescent="0.25">
      <c r="B8" s="6"/>
      <c r="C8" s="1329" t="s">
        <v>28</v>
      </c>
      <c r="D8" s="494" t="s">
        <v>5</v>
      </c>
      <c r="E8" s="495">
        <v>611.94000000000005</v>
      </c>
      <c r="F8" s="496">
        <f t="shared" ref="F8:F23" si="0">ROUND(E8 * (1 + VAT), 2)</f>
        <v>703.73</v>
      </c>
      <c r="G8" s="495">
        <v>186.18</v>
      </c>
      <c r="H8" s="496">
        <f t="shared" ref="H8:H23" si="1">ROUND(G8 * (1 + VAT), 2)</f>
        <v>214.11</v>
      </c>
      <c r="I8" s="495">
        <v>101.66</v>
      </c>
      <c r="J8" s="698">
        <f t="shared" ref="J8:J23" si="2">ROUND(I8 * (1 + VAT), 2)</f>
        <v>116.91</v>
      </c>
      <c r="K8" s="495">
        <v>200.38</v>
      </c>
      <c r="L8" s="496">
        <f t="shared" ref="L8:L23" si="3">ROUND(K8 * (1 + VAT), 2)</f>
        <v>230.44</v>
      </c>
      <c r="M8" s="495">
        <v>138.26</v>
      </c>
      <c r="N8" s="496">
        <f t="shared" ref="N8:N23" si="4">ROUND(M8 * (1 + VAT), 2)</f>
        <v>159</v>
      </c>
      <c r="O8" s="495">
        <v>88.15</v>
      </c>
      <c r="P8" s="497">
        <f t="shared" ref="P8:P23" si="5">ROUND(O8 * (1 + VAT), 2)</f>
        <v>101.37</v>
      </c>
      <c r="Q8" s="501">
        <v>52.22</v>
      </c>
      <c r="R8" s="502">
        <f t="shared" ref="R8:R23" si="6">ROUND(Q8 * (1 + VAT), 2)</f>
        <v>60.05</v>
      </c>
      <c r="S8" s="83"/>
      <c r="T8" s="92"/>
      <c r="U8" s="100"/>
      <c r="V8" s="94"/>
      <c r="W8" s="82"/>
      <c r="X8" s="82"/>
      <c r="Y8" s="82"/>
      <c r="Z8" s="8"/>
      <c r="AA8"/>
      <c r="AB8"/>
      <c r="AC8"/>
      <c r="AD8" s="95"/>
      <c r="AE8" s="95"/>
      <c r="AF8" s="95"/>
      <c r="AG8" s="95"/>
    </row>
    <row r="9" spans="2:33" ht="21.65" customHeight="1" x14ac:dyDescent="0.25">
      <c r="B9" s="6"/>
      <c r="C9" s="1330"/>
      <c r="D9" s="494" t="s">
        <v>6</v>
      </c>
      <c r="E9" s="503">
        <v>602.34</v>
      </c>
      <c r="F9" s="504">
        <f t="shared" si="0"/>
        <v>692.69</v>
      </c>
      <c r="G9" s="503">
        <v>182.47</v>
      </c>
      <c r="H9" s="504">
        <f t="shared" si="1"/>
        <v>209.84</v>
      </c>
      <c r="I9" s="503">
        <v>99.11</v>
      </c>
      <c r="J9" s="699">
        <f t="shared" si="2"/>
        <v>113.98</v>
      </c>
      <c r="K9" s="503">
        <v>196.46</v>
      </c>
      <c r="L9" s="504">
        <f t="shared" si="3"/>
        <v>225.93</v>
      </c>
      <c r="M9" s="503">
        <v>135.24</v>
      </c>
      <c r="N9" s="504">
        <f t="shared" si="4"/>
        <v>155.53</v>
      </c>
      <c r="O9" s="503">
        <v>85.8</v>
      </c>
      <c r="P9" s="505">
        <f t="shared" si="5"/>
        <v>98.67</v>
      </c>
      <c r="Q9" s="509">
        <v>47.87</v>
      </c>
      <c r="R9" s="510">
        <f t="shared" si="6"/>
        <v>55.05</v>
      </c>
      <c r="S9" s="95"/>
      <c r="T9" s="92"/>
      <c r="U9" s="100"/>
      <c r="V9" s="83"/>
      <c r="W9" s="83"/>
      <c r="X9" s="83"/>
      <c r="Y9" s="83"/>
      <c r="Z9" s="8"/>
      <c r="AA9"/>
      <c r="AB9"/>
      <c r="AC9"/>
      <c r="AD9" s="95"/>
      <c r="AE9" s="95"/>
      <c r="AF9" s="95"/>
      <c r="AG9" s="95"/>
    </row>
    <row r="10" spans="2:33" ht="21.65" customHeight="1" x14ac:dyDescent="0.25">
      <c r="B10" s="6"/>
      <c r="C10" s="1330"/>
      <c r="D10" s="494" t="s">
        <v>7</v>
      </c>
      <c r="E10" s="503">
        <v>583.26</v>
      </c>
      <c r="F10" s="504">
        <f t="shared" si="0"/>
        <v>670.75</v>
      </c>
      <c r="G10" s="503">
        <v>176.67</v>
      </c>
      <c r="H10" s="504">
        <f t="shared" si="1"/>
        <v>203.17</v>
      </c>
      <c r="I10" s="503">
        <v>95.96</v>
      </c>
      <c r="J10" s="699">
        <f t="shared" si="2"/>
        <v>110.35</v>
      </c>
      <c r="K10" s="503">
        <v>190.28</v>
      </c>
      <c r="L10" s="504">
        <f t="shared" si="3"/>
        <v>218.82</v>
      </c>
      <c r="M10" s="503">
        <v>130.91999999999999</v>
      </c>
      <c r="N10" s="504">
        <f t="shared" si="4"/>
        <v>150.56</v>
      </c>
      <c r="O10" s="503">
        <v>83.11</v>
      </c>
      <c r="P10" s="505">
        <f t="shared" si="5"/>
        <v>95.58</v>
      </c>
      <c r="Q10" s="509">
        <v>26.89</v>
      </c>
      <c r="R10" s="510">
        <f t="shared" si="6"/>
        <v>30.92</v>
      </c>
      <c r="S10" s="95"/>
      <c r="T10" s="92"/>
      <c r="U10" s="100"/>
      <c r="V10" s="83"/>
      <c r="W10" s="83"/>
      <c r="X10" s="83"/>
      <c r="Y10" s="83"/>
      <c r="Z10" s="8"/>
      <c r="AA10"/>
      <c r="AB10"/>
      <c r="AC10"/>
      <c r="AD10" s="95"/>
      <c r="AE10" s="95"/>
      <c r="AF10" s="95"/>
      <c r="AG10" s="95"/>
    </row>
    <row r="11" spans="2:33" ht="21.65" customHeight="1" x14ac:dyDescent="0.25">
      <c r="B11" s="6"/>
      <c r="C11" s="1331"/>
      <c r="D11" s="511" t="s">
        <v>83</v>
      </c>
      <c r="E11" s="512">
        <v>549.70000000000005</v>
      </c>
      <c r="F11" s="513">
        <f t="shared" si="0"/>
        <v>632.16</v>
      </c>
      <c r="G11" s="512">
        <v>166.49</v>
      </c>
      <c r="H11" s="513">
        <f t="shared" si="1"/>
        <v>191.46</v>
      </c>
      <c r="I11" s="512">
        <v>90.44</v>
      </c>
      <c r="J11" s="700">
        <f t="shared" si="2"/>
        <v>104.01</v>
      </c>
      <c r="K11" s="512">
        <v>179.37</v>
      </c>
      <c r="L11" s="513">
        <f t="shared" si="3"/>
        <v>206.28</v>
      </c>
      <c r="M11" s="512">
        <v>123.42</v>
      </c>
      <c r="N11" s="513">
        <f t="shared" si="4"/>
        <v>141.93</v>
      </c>
      <c r="O11" s="512">
        <v>78.31</v>
      </c>
      <c r="P11" s="514">
        <f t="shared" si="5"/>
        <v>90.06</v>
      </c>
      <c r="Q11" s="518">
        <v>19.59</v>
      </c>
      <c r="R11" s="519">
        <f t="shared" si="6"/>
        <v>22.53</v>
      </c>
      <c r="S11" s="95"/>
      <c r="T11" s="92"/>
      <c r="U11" s="100"/>
      <c r="V11" s="83"/>
      <c r="W11" s="83"/>
      <c r="X11" s="83"/>
      <c r="Y11" s="83"/>
      <c r="Z11" s="8"/>
      <c r="AA11"/>
      <c r="AB11"/>
      <c r="AC11"/>
      <c r="AD11" s="95"/>
      <c r="AE11" s="95"/>
      <c r="AF11" s="95"/>
      <c r="AG11" s="95"/>
    </row>
    <row r="12" spans="2:33" ht="21.65" customHeight="1" x14ac:dyDescent="0.25">
      <c r="B12" s="6"/>
      <c r="C12" s="1329" t="s">
        <v>29</v>
      </c>
      <c r="D12" s="494" t="s">
        <v>5</v>
      </c>
      <c r="E12" s="495">
        <v>616.91999999999996</v>
      </c>
      <c r="F12" s="496">
        <f t="shared" si="0"/>
        <v>709.46</v>
      </c>
      <c r="G12" s="495">
        <v>186.92</v>
      </c>
      <c r="H12" s="496">
        <f t="shared" si="1"/>
        <v>214.96</v>
      </c>
      <c r="I12" s="495">
        <v>101.49</v>
      </c>
      <c r="J12" s="698">
        <f t="shared" si="2"/>
        <v>116.71</v>
      </c>
      <c r="K12" s="495">
        <v>201.26</v>
      </c>
      <c r="L12" s="496">
        <f t="shared" si="3"/>
        <v>231.45</v>
      </c>
      <c r="M12" s="495">
        <v>138.57</v>
      </c>
      <c r="N12" s="496">
        <f t="shared" si="4"/>
        <v>159.36000000000001</v>
      </c>
      <c r="O12" s="495">
        <v>87.91</v>
      </c>
      <c r="P12" s="497">
        <f t="shared" si="5"/>
        <v>101.1</v>
      </c>
      <c r="Q12" s="520">
        <v>52.36</v>
      </c>
      <c r="R12" s="521">
        <f t="shared" si="6"/>
        <v>60.21</v>
      </c>
      <c r="T12" s="92"/>
      <c r="U12" s="100"/>
      <c r="V12" s="94"/>
      <c r="W12" s="82"/>
      <c r="X12" s="82"/>
      <c r="Y12" s="82"/>
      <c r="Z12" s="8"/>
      <c r="AA12"/>
      <c r="AB12"/>
      <c r="AC12"/>
      <c r="AD12" s="95"/>
      <c r="AE12" s="95"/>
      <c r="AF12" s="95"/>
      <c r="AG12" s="95"/>
    </row>
    <row r="13" spans="2:33" ht="21.65" customHeight="1" x14ac:dyDescent="0.25">
      <c r="B13" s="6"/>
      <c r="C13" s="1330"/>
      <c r="D13" s="494" t="s">
        <v>6</v>
      </c>
      <c r="E13" s="503">
        <v>608.35</v>
      </c>
      <c r="F13" s="504">
        <f t="shared" si="0"/>
        <v>699.6</v>
      </c>
      <c r="G13" s="503">
        <v>184.27</v>
      </c>
      <c r="H13" s="504">
        <f t="shared" si="1"/>
        <v>211.91</v>
      </c>
      <c r="I13" s="503">
        <v>100.07</v>
      </c>
      <c r="J13" s="699">
        <f t="shared" si="2"/>
        <v>115.08</v>
      </c>
      <c r="K13" s="503">
        <v>198.48</v>
      </c>
      <c r="L13" s="504">
        <f t="shared" si="3"/>
        <v>228.25</v>
      </c>
      <c r="M13" s="503">
        <v>136.57</v>
      </c>
      <c r="N13" s="504">
        <f t="shared" si="4"/>
        <v>157.06</v>
      </c>
      <c r="O13" s="503">
        <v>86.64</v>
      </c>
      <c r="P13" s="505">
        <f t="shared" si="5"/>
        <v>99.64</v>
      </c>
      <c r="Q13" s="509">
        <v>48.03</v>
      </c>
      <c r="R13" s="510">
        <f t="shared" si="6"/>
        <v>55.23</v>
      </c>
      <c r="S13" s="96"/>
      <c r="T13" s="92"/>
      <c r="U13" s="100"/>
      <c r="V13" s="83"/>
      <c r="W13" s="83"/>
      <c r="X13" s="83"/>
      <c r="Y13" s="83"/>
      <c r="Z13" s="8"/>
      <c r="AA13"/>
      <c r="AB13"/>
      <c r="AC13"/>
      <c r="AD13" s="95"/>
      <c r="AE13" s="95"/>
      <c r="AF13" s="95"/>
      <c r="AG13" s="95"/>
    </row>
    <row r="14" spans="2:33" ht="21.65" customHeight="1" x14ac:dyDescent="0.25">
      <c r="B14" s="6"/>
      <c r="C14" s="1330"/>
      <c r="D14" s="494" t="s">
        <v>7</v>
      </c>
      <c r="E14" s="503">
        <v>588.99</v>
      </c>
      <c r="F14" s="504">
        <f t="shared" si="0"/>
        <v>677.34</v>
      </c>
      <c r="G14" s="503">
        <v>178.4</v>
      </c>
      <c r="H14" s="504">
        <f t="shared" si="1"/>
        <v>205.16</v>
      </c>
      <c r="I14" s="503">
        <v>96.85</v>
      </c>
      <c r="J14" s="699">
        <f t="shared" si="2"/>
        <v>111.38</v>
      </c>
      <c r="K14" s="503">
        <v>192.12</v>
      </c>
      <c r="L14" s="504">
        <f t="shared" si="3"/>
        <v>220.94</v>
      </c>
      <c r="M14" s="503">
        <v>132.22999999999999</v>
      </c>
      <c r="N14" s="504">
        <f t="shared" si="4"/>
        <v>152.06</v>
      </c>
      <c r="O14" s="503">
        <v>83.9</v>
      </c>
      <c r="P14" s="505">
        <f t="shared" si="5"/>
        <v>96.49</v>
      </c>
      <c r="Q14" s="509">
        <v>26.99</v>
      </c>
      <c r="R14" s="510">
        <f t="shared" si="6"/>
        <v>31.04</v>
      </c>
      <c r="S14" s="96"/>
      <c r="T14" s="92"/>
      <c r="U14" s="100"/>
      <c r="V14" s="83"/>
      <c r="W14" s="83"/>
      <c r="X14" s="83"/>
      <c r="Y14" s="83"/>
      <c r="Z14" s="8"/>
      <c r="AA14"/>
      <c r="AB14"/>
      <c r="AC14"/>
      <c r="AD14" s="95"/>
      <c r="AE14" s="95"/>
      <c r="AF14" s="95"/>
      <c r="AG14" s="95"/>
    </row>
    <row r="15" spans="2:33" ht="21.65" customHeight="1" x14ac:dyDescent="0.25">
      <c r="B15" s="6"/>
      <c r="C15" s="1331"/>
      <c r="D15" s="511" t="s">
        <v>83</v>
      </c>
      <c r="E15" s="512">
        <v>555.21</v>
      </c>
      <c r="F15" s="513">
        <f t="shared" si="0"/>
        <v>638.49</v>
      </c>
      <c r="G15" s="512">
        <v>168.22</v>
      </c>
      <c r="H15" s="513">
        <f t="shared" si="1"/>
        <v>193.45</v>
      </c>
      <c r="I15" s="512">
        <v>91.29</v>
      </c>
      <c r="J15" s="700">
        <f t="shared" si="2"/>
        <v>104.98</v>
      </c>
      <c r="K15" s="512">
        <v>181.09</v>
      </c>
      <c r="L15" s="513">
        <f t="shared" si="3"/>
        <v>208.25</v>
      </c>
      <c r="M15" s="512">
        <v>124.61</v>
      </c>
      <c r="N15" s="513">
        <f t="shared" si="4"/>
        <v>143.30000000000001</v>
      </c>
      <c r="O15" s="512">
        <v>79.040000000000006</v>
      </c>
      <c r="P15" s="514">
        <f t="shared" si="5"/>
        <v>90.9</v>
      </c>
      <c r="Q15" s="518">
        <v>19.809999999999999</v>
      </c>
      <c r="R15" s="519">
        <f t="shared" si="6"/>
        <v>22.78</v>
      </c>
      <c r="S15" s="96"/>
      <c r="T15" s="92"/>
      <c r="U15" s="100"/>
      <c r="V15" s="83"/>
      <c r="W15" s="83"/>
      <c r="X15" s="83"/>
      <c r="Y15" s="83"/>
      <c r="Z15" s="8"/>
      <c r="AA15"/>
      <c r="AB15"/>
      <c r="AC15"/>
      <c r="AD15" s="95"/>
      <c r="AE15" s="95"/>
      <c r="AF15" s="95"/>
      <c r="AG15" s="95"/>
    </row>
    <row r="16" spans="2:33" ht="21.65" customHeight="1" x14ac:dyDescent="0.25">
      <c r="B16" s="6"/>
      <c r="C16" s="1329" t="s">
        <v>30</v>
      </c>
      <c r="D16" s="494" t="s">
        <v>5</v>
      </c>
      <c r="E16" s="495">
        <v>623.07000000000005</v>
      </c>
      <c r="F16" s="496">
        <f t="shared" si="0"/>
        <v>716.53</v>
      </c>
      <c r="G16" s="495">
        <v>188.75</v>
      </c>
      <c r="H16" s="496">
        <f t="shared" si="1"/>
        <v>217.06</v>
      </c>
      <c r="I16" s="495">
        <v>102.47</v>
      </c>
      <c r="J16" s="698">
        <f t="shared" si="2"/>
        <v>117.84</v>
      </c>
      <c r="K16" s="495">
        <v>203.25</v>
      </c>
      <c r="L16" s="496">
        <f t="shared" si="3"/>
        <v>233.74</v>
      </c>
      <c r="M16" s="495">
        <v>139.91</v>
      </c>
      <c r="N16" s="496">
        <f t="shared" si="4"/>
        <v>160.9</v>
      </c>
      <c r="O16" s="495">
        <v>88.73</v>
      </c>
      <c r="P16" s="497">
        <f t="shared" si="5"/>
        <v>102.04</v>
      </c>
      <c r="Q16" s="520">
        <v>52.62</v>
      </c>
      <c r="R16" s="521">
        <f t="shared" si="6"/>
        <v>60.51</v>
      </c>
      <c r="T16" s="92"/>
      <c r="U16" s="100"/>
      <c r="V16" s="94"/>
      <c r="W16" s="82"/>
      <c r="X16" s="82"/>
      <c r="Y16" s="82"/>
      <c r="Z16" s="8"/>
      <c r="AA16"/>
      <c r="AB16"/>
      <c r="AC16"/>
      <c r="AD16" s="95"/>
      <c r="AE16" s="95"/>
      <c r="AF16" s="95"/>
      <c r="AG16" s="95"/>
    </row>
    <row r="17" spans="2:33" ht="21.65" customHeight="1" x14ac:dyDescent="0.25">
      <c r="B17" s="6"/>
      <c r="C17" s="1330"/>
      <c r="D17" s="494" t="s">
        <v>6</v>
      </c>
      <c r="E17" s="503">
        <v>614.46</v>
      </c>
      <c r="F17" s="504">
        <f t="shared" si="0"/>
        <v>706.63</v>
      </c>
      <c r="G17" s="503">
        <v>186.17</v>
      </c>
      <c r="H17" s="504">
        <f t="shared" si="1"/>
        <v>214.1</v>
      </c>
      <c r="I17" s="503">
        <v>101.08</v>
      </c>
      <c r="J17" s="699">
        <f t="shared" si="2"/>
        <v>116.24</v>
      </c>
      <c r="K17" s="503">
        <v>200.44</v>
      </c>
      <c r="L17" s="504">
        <f t="shared" si="3"/>
        <v>230.51</v>
      </c>
      <c r="M17" s="503">
        <v>137.97</v>
      </c>
      <c r="N17" s="504">
        <f t="shared" si="4"/>
        <v>158.66999999999999</v>
      </c>
      <c r="O17" s="503">
        <v>87.52</v>
      </c>
      <c r="P17" s="505">
        <f t="shared" si="5"/>
        <v>100.65</v>
      </c>
      <c r="Q17" s="509">
        <v>48.17</v>
      </c>
      <c r="R17" s="510">
        <f t="shared" si="6"/>
        <v>55.4</v>
      </c>
      <c r="S17" s="9"/>
      <c r="T17" s="92"/>
      <c r="U17" s="100"/>
      <c r="V17" s="83"/>
      <c r="W17" s="83"/>
      <c r="X17" s="83"/>
      <c r="Y17" s="83"/>
      <c r="Z17" s="8"/>
      <c r="AA17"/>
      <c r="AB17"/>
      <c r="AC17"/>
      <c r="AD17" s="95"/>
      <c r="AE17" s="95"/>
      <c r="AF17" s="95"/>
      <c r="AG17" s="95"/>
    </row>
    <row r="18" spans="2:33" ht="21.65" customHeight="1" x14ac:dyDescent="0.25">
      <c r="B18" s="6"/>
      <c r="C18" s="1330"/>
      <c r="D18" s="494" t="s">
        <v>7</v>
      </c>
      <c r="E18" s="503">
        <v>595.01</v>
      </c>
      <c r="F18" s="504">
        <f t="shared" si="0"/>
        <v>684.26</v>
      </c>
      <c r="G18" s="503">
        <v>180.25</v>
      </c>
      <c r="H18" s="504">
        <f t="shared" si="1"/>
        <v>207.29</v>
      </c>
      <c r="I18" s="503">
        <v>97.86</v>
      </c>
      <c r="J18" s="699">
        <f t="shared" si="2"/>
        <v>112.54</v>
      </c>
      <c r="K18" s="503">
        <v>194.08</v>
      </c>
      <c r="L18" s="504">
        <f t="shared" si="3"/>
        <v>223.19</v>
      </c>
      <c r="M18" s="503">
        <v>133.61000000000001</v>
      </c>
      <c r="N18" s="504">
        <f t="shared" si="4"/>
        <v>153.65</v>
      </c>
      <c r="O18" s="503">
        <v>84.77</v>
      </c>
      <c r="P18" s="505">
        <f t="shared" si="5"/>
        <v>97.49</v>
      </c>
      <c r="Q18" s="509">
        <v>27.16</v>
      </c>
      <c r="R18" s="510">
        <f t="shared" si="6"/>
        <v>31.23</v>
      </c>
      <c r="S18" s="9"/>
      <c r="T18" s="92"/>
      <c r="U18" s="100"/>
      <c r="V18" s="83"/>
      <c r="W18" s="83"/>
      <c r="X18" s="83"/>
      <c r="Y18" s="83"/>
      <c r="Z18" s="8"/>
      <c r="AA18"/>
      <c r="AB18"/>
      <c r="AC18"/>
      <c r="AD18" s="95"/>
      <c r="AE18" s="95"/>
      <c r="AF18" s="95"/>
      <c r="AG18" s="95"/>
    </row>
    <row r="19" spans="2:33" ht="21.65" customHeight="1" x14ac:dyDescent="0.25">
      <c r="B19" s="6"/>
      <c r="C19" s="1331"/>
      <c r="D19" s="511" t="s">
        <v>83</v>
      </c>
      <c r="E19" s="512">
        <v>560.79999999999995</v>
      </c>
      <c r="F19" s="513">
        <f t="shared" si="0"/>
        <v>644.91999999999996</v>
      </c>
      <c r="G19" s="512">
        <v>169.85</v>
      </c>
      <c r="H19" s="513">
        <f t="shared" si="1"/>
        <v>195.33</v>
      </c>
      <c r="I19" s="512">
        <v>92.3</v>
      </c>
      <c r="J19" s="700">
        <f t="shared" si="2"/>
        <v>106.15</v>
      </c>
      <c r="K19" s="512">
        <v>182.92</v>
      </c>
      <c r="L19" s="513">
        <f t="shared" si="3"/>
        <v>210.36</v>
      </c>
      <c r="M19" s="512">
        <v>125.89</v>
      </c>
      <c r="N19" s="513">
        <f t="shared" si="4"/>
        <v>144.77000000000001</v>
      </c>
      <c r="O19" s="512">
        <v>79.89</v>
      </c>
      <c r="P19" s="514">
        <f t="shared" si="5"/>
        <v>91.87</v>
      </c>
      <c r="Q19" s="518">
        <v>20.09</v>
      </c>
      <c r="R19" s="519">
        <f t="shared" si="6"/>
        <v>23.1</v>
      </c>
      <c r="S19" s="95"/>
      <c r="T19" s="92"/>
      <c r="U19" s="100"/>
      <c r="V19" s="84"/>
      <c r="W19" s="84"/>
      <c r="X19" s="84"/>
      <c r="Y19" s="84"/>
      <c r="Z19" s="8"/>
      <c r="AA19"/>
      <c r="AB19"/>
      <c r="AC19"/>
      <c r="AD19" s="95"/>
      <c r="AE19" s="95"/>
      <c r="AF19" s="95"/>
      <c r="AG19" s="95"/>
    </row>
    <row r="20" spans="2:33" ht="21.65" customHeight="1" x14ac:dyDescent="0.25">
      <c r="B20" s="6"/>
      <c r="C20" s="1329" t="s">
        <v>31</v>
      </c>
      <c r="D20" s="494" t="s">
        <v>5</v>
      </c>
      <c r="E20" s="495">
        <v>629.34</v>
      </c>
      <c r="F20" s="496">
        <f t="shared" si="0"/>
        <v>723.74</v>
      </c>
      <c r="G20" s="495">
        <v>190.72</v>
      </c>
      <c r="H20" s="496">
        <f t="shared" si="1"/>
        <v>219.33</v>
      </c>
      <c r="I20" s="495">
        <v>103.51</v>
      </c>
      <c r="J20" s="698">
        <f t="shared" si="2"/>
        <v>119.04</v>
      </c>
      <c r="K20" s="495">
        <v>205.32</v>
      </c>
      <c r="L20" s="496">
        <f t="shared" si="3"/>
        <v>236.12</v>
      </c>
      <c r="M20" s="495">
        <v>141.29</v>
      </c>
      <c r="N20" s="496">
        <f t="shared" si="4"/>
        <v>162.47999999999999</v>
      </c>
      <c r="O20" s="495">
        <v>89.66</v>
      </c>
      <c r="P20" s="497">
        <f t="shared" si="5"/>
        <v>103.11</v>
      </c>
      <c r="Q20" s="520">
        <v>52.65</v>
      </c>
      <c r="R20" s="521">
        <f t="shared" si="6"/>
        <v>60.55</v>
      </c>
      <c r="T20" s="92"/>
      <c r="U20" s="100"/>
      <c r="V20" s="94"/>
      <c r="W20" s="82"/>
      <c r="X20" s="82"/>
      <c r="Y20" s="82"/>
      <c r="Z20" s="8"/>
      <c r="AA20"/>
      <c r="AB20"/>
      <c r="AC20"/>
      <c r="AD20" s="95"/>
      <c r="AE20" s="95"/>
      <c r="AF20" s="95"/>
      <c r="AG20" s="95"/>
    </row>
    <row r="21" spans="2:33" ht="21.65" customHeight="1" x14ac:dyDescent="0.25">
      <c r="B21" s="6"/>
      <c r="C21" s="1330"/>
      <c r="D21" s="494" t="s">
        <v>6</v>
      </c>
      <c r="E21" s="503">
        <v>620.57000000000005</v>
      </c>
      <c r="F21" s="504">
        <f t="shared" si="0"/>
        <v>713.66</v>
      </c>
      <c r="G21" s="503">
        <v>187.97</v>
      </c>
      <c r="H21" s="504">
        <f t="shared" si="1"/>
        <v>216.17</v>
      </c>
      <c r="I21" s="503">
        <v>102.04</v>
      </c>
      <c r="J21" s="699">
        <f t="shared" si="2"/>
        <v>117.35</v>
      </c>
      <c r="K21" s="503">
        <v>202.4</v>
      </c>
      <c r="L21" s="504">
        <f t="shared" si="3"/>
        <v>232.76</v>
      </c>
      <c r="M21" s="503">
        <v>139.28</v>
      </c>
      <c r="N21" s="504">
        <f t="shared" si="4"/>
        <v>160.16999999999999</v>
      </c>
      <c r="O21" s="503">
        <v>88.38</v>
      </c>
      <c r="P21" s="505">
        <f t="shared" si="5"/>
        <v>101.64</v>
      </c>
      <c r="Q21" s="509">
        <v>48.33</v>
      </c>
      <c r="R21" s="510">
        <f t="shared" si="6"/>
        <v>55.58</v>
      </c>
      <c r="S21" s="9"/>
      <c r="T21" s="92"/>
      <c r="U21" s="100"/>
      <c r="V21" s="83"/>
      <c r="W21" s="83"/>
      <c r="X21" s="83"/>
      <c r="Y21" s="83"/>
      <c r="Z21" s="8"/>
      <c r="AA21"/>
      <c r="AB21"/>
      <c r="AC21"/>
      <c r="AD21" s="95"/>
      <c r="AE21" s="95"/>
      <c r="AF21" s="95"/>
      <c r="AG21" s="95"/>
    </row>
    <row r="22" spans="2:33" ht="21.65" customHeight="1" x14ac:dyDescent="0.25">
      <c r="B22" s="6"/>
      <c r="C22" s="1330"/>
      <c r="D22" s="494" t="s">
        <v>7</v>
      </c>
      <c r="E22" s="503">
        <v>600.97</v>
      </c>
      <c r="F22" s="504">
        <f t="shared" si="0"/>
        <v>691.12</v>
      </c>
      <c r="G22" s="503">
        <v>182.03</v>
      </c>
      <c r="H22" s="504">
        <f t="shared" si="1"/>
        <v>209.33</v>
      </c>
      <c r="I22" s="503">
        <v>98.84</v>
      </c>
      <c r="J22" s="699">
        <f t="shared" si="2"/>
        <v>113.67</v>
      </c>
      <c r="K22" s="503">
        <v>196.02</v>
      </c>
      <c r="L22" s="504">
        <f t="shared" si="3"/>
        <v>225.42</v>
      </c>
      <c r="M22" s="503">
        <v>134.91999999999999</v>
      </c>
      <c r="N22" s="504">
        <f t="shared" si="4"/>
        <v>155.16</v>
      </c>
      <c r="O22" s="503">
        <v>85.59</v>
      </c>
      <c r="P22" s="505">
        <f t="shared" si="5"/>
        <v>98.43</v>
      </c>
      <c r="Q22" s="509">
        <v>27.26</v>
      </c>
      <c r="R22" s="510">
        <f t="shared" si="6"/>
        <v>31.35</v>
      </c>
      <c r="S22" s="9"/>
      <c r="T22" s="92"/>
      <c r="U22" s="100"/>
      <c r="V22" s="83"/>
      <c r="W22" s="83"/>
      <c r="X22" s="83"/>
      <c r="Y22" s="83"/>
      <c r="Z22" s="8"/>
      <c r="AA22"/>
      <c r="AB22"/>
      <c r="AC22"/>
      <c r="AD22" s="95"/>
      <c r="AE22" s="95"/>
      <c r="AF22" s="95"/>
      <c r="AG22" s="95"/>
    </row>
    <row r="23" spans="2:33" ht="21.65" customHeight="1" thickBot="1" x14ac:dyDescent="0.3">
      <c r="B23" s="6"/>
      <c r="C23" s="1345"/>
      <c r="D23" s="522" t="s">
        <v>83</v>
      </c>
      <c r="E23" s="523">
        <v>566.26</v>
      </c>
      <c r="F23" s="524">
        <f t="shared" si="0"/>
        <v>651.20000000000005</v>
      </c>
      <c r="G23" s="523">
        <v>171.61</v>
      </c>
      <c r="H23" s="524">
        <f t="shared" si="1"/>
        <v>197.35</v>
      </c>
      <c r="I23" s="523">
        <v>93.24</v>
      </c>
      <c r="J23" s="701">
        <f t="shared" si="2"/>
        <v>107.23</v>
      </c>
      <c r="K23" s="523">
        <v>184.83</v>
      </c>
      <c r="L23" s="524">
        <f t="shared" si="3"/>
        <v>212.55</v>
      </c>
      <c r="M23" s="523">
        <v>127.26</v>
      </c>
      <c r="N23" s="524">
        <f t="shared" si="4"/>
        <v>146.35</v>
      </c>
      <c r="O23" s="523">
        <v>80.77</v>
      </c>
      <c r="P23" s="525">
        <f t="shared" si="5"/>
        <v>92.89</v>
      </c>
      <c r="Q23" s="529">
        <v>20.239999999999998</v>
      </c>
      <c r="R23" s="530">
        <f t="shared" si="6"/>
        <v>23.28</v>
      </c>
      <c r="S23" s="95"/>
      <c r="T23" s="92"/>
      <c r="U23" s="100"/>
      <c r="V23" s="84"/>
      <c r="W23" s="84"/>
      <c r="X23" s="84"/>
      <c r="Y23" s="84"/>
      <c r="Z23" s="8"/>
      <c r="AA23"/>
      <c r="AB23"/>
      <c r="AC23"/>
      <c r="AD23" s="95"/>
      <c r="AE23" s="95"/>
      <c r="AF23" s="95"/>
      <c r="AG23" s="95"/>
    </row>
    <row r="24" spans="2:33" ht="20.25" customHeight="1" x14ac:dyDescent="0.25">
      <c r="B24" s="10"/>
      <c r="C24" s="531"/>
      <c r="D24" s="532" t="s">
        <v>84</v>
      </c>
      <c r="E24" s="533"/>
      <c r="F24" s="538"/>
      <c r="G24" s="533"/>
      <c r="H24" s="538"/>
      <c r="I24" s="533"/>
      <c r="J24" s="538"/>
      <c r="K24" s="533"/>
      <c r="L24" s="538"/>
      <c r="M24" s="533"/>
      <c r="N24" s="538"/>
      <c r="O24" s="533"/>
      <c r="P24" s="538"/>
      <c r="Q24" s="535"/>
      <c r="R24" s="702"/>
      <c r="S24" s="95"/>
      <c r="T24" s="92"/>
      <c r="U24" s="84"/>
      <c r="V24" s="84"/>
      <c r="W24" s="84"/>
      <c r="X24" s="84"/>
      <c r="Y24" s="84"/>
      <c r="Z24" s="8"/>
      <c r="AA24"/>
      <c r="AB24"/>
      <c r="AC24"/>
      <c r="AD24" s="95"/>
      <c r="AE24" s="95"/>
      <c r="AF24" s="95"/>
      <c r="AG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39"/>
      <c r="J25" s="539"/>
      <c r="K25" s="533"/>
      <c r="L25" s="538"/>
      <c r="M25" s="533"/>
      <c r="N25" s="538"/>
      <c r="O25" s="533"/>
      <c r="P25" s="538"/>
      <c r="Q25" s="539"/>
      <c r="R25" s="539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38.25" customHeight="1" x14ac:dyDescent="0.5">
      <c r="B26" s="10"/>
      <c r="C26" s="1472" t="s">
        <v>51</v>
      </c>
      <c r="D26" s="1473"/>
      <c r="E26" s="1284" t="s">
        <v>389</v>
      </c>
      <c r="F26" s="1430"/>
      <c r="G26" s="1284" t="s">
        <v>390</v>
      </c>
      <c r="H26" s="1431"/>
      <c r="I26" s="539"/>
      <c r="J26" s="539"/>
      <c r="K26" s="539"/>
      <c r="L26" s="539"/>
      <c r="M26" s="539"/>
      <c r="N26" s="539"/>
      <c r="O26" s="539"/>
      <c r="P26" s="539"/>
      <c r="Q26" s="576"/>
      <c r="R26" s="576"/>
    </row>
    <row r="27" spans="2:33" ht="20.25" customHeight="1" thickBot="1" x14ac:dyDescent="0.5">
      <c r="B27" s="10"/>
      <c r="C27" s="713"/>
      <c r="D27" s="714"/>
      <c r="E27" s="1417"/>
      <c r="F27" s="1273"/>
      <c r="G27" s="1417"/>
      <c r="H27" s="1239"/>
      <c r="I27" s="539"/>
      <c r="J27" s="539"/>
      <c r="K27" s="539"/>
      <c r="L27" s="539"/>
      <c r="M27" s="539"/>
      <c r="N27" s="539"/>
      <c r="O27" s="539"/>
      <c r="P27" s="539"/>
      <c r="Q27" s="841"/>
      <c r="R27" s="841"/>
    </row>
    <row r="28" spans="2:33" ht="63.65" customHeight="1" x14ac:dyDescent="0.45">
      <c r="B28" s="10"/>
      <c r="C28" s="1288"/>
      <c r="D28" s="1289"/>
      <c r="E28" s="582"/>
      <c r="F28" s="581" t="s">
        <v>25</v>
      </c>
      <c r="G28" s="582"/>
      <c r="H28" s="583" t="s">
        <v>25</v>
      </c>
      <c r="I28" s="546"/>
      <c r="J28" s="842"/>
      <c r="K28" s="1543" t="s">
        <v>153</v>
      </c>
      <c r="L28" s="1430"/>
      <c r="M28" s="1543" t="s">
        <v>401</v>
      </c>
      <c r="N28" s="1402"/>
      <c r="O28" s="539"/>
      <c r="P28" s="1401" t="s">
        <v>314</v>
      </c>
      <c r="Q28" s="1557"/>
      <c r="R28" s="1402"/>
    </row>
    <row r="29" spans="2:33" ht="21.65" customHeight="1" x14ac:dyDescent="0.45">
      <c r="B29" s="10"/>
      <c r="C29" s="1455" t="s">
        <v>35</v>
      </c>
      <c r="D29" s="1456"/>
      <c r="E29" s="586">
        <v>28.42</v>
      </c>
      <c r="F29" s="587">
        <f>ROUND(E29 * (1 + VAT), 2)</f>
        <v>32.68</v>
      </c>
      <c r="G29" s="588">
        <v>6.25</v>
      </c>
      <c r="H29" s="589">
        <f>ROUND(G29 * (1 + VAT), 2)</f>
        <v>7.19</v>
      </c>
      <c r="I29" s="546"/>
      <c r="J29" s="547" t="s">
        <v>1</v>
      </c>
      <c r="K29" s="548"/>
      <c r="L29" s="544" t="s">
        <v>25</v>
      </c>
      <c r="M29" s="548"/>
      <c r="N29" s="492" t="s">
        <v>25</v>
      </c>
      <c r="O29" s="539"/>
      <c r="P29" s="843"/>
      <c r="Q29" s="643"/>
      <c r="R29" s="492" t="s">
        <v>25</v>
      </c>
    </row>
    <row r="30" spans="2:33" ht="21.65" customHeight="1" x14ac:dyDescent="0.45">
      <c r="B30" s="10"/>
      <c r="C30" s="1457" t="s">
        <v>36</v>
      </c>
      <c r="D30" s="1458"/>
      <c r="E30" s="763">
        <v>129.81</v>
      </c>
      <c r="F30" s="688">
        <f>ROUND(E30 * (1 + VAT), 2)</f>
        <v>149.28</v>
      </c>
      <c r="G30" s="687">
        <v>36.42</v>
      </c>
      <c r="H30" s="836">
        <f>ROUND(G30 * (1 + VAT), 2)</f>
        <v>41.88</v>
      </c>
      <c r="I30" s="546"/>
      <c r="J30" s="844" t="s">
        <v>5</v>
      </c>
      <c r="K30" s="555">
        <v>0.8</v>
      </c>
      <c r="L30" s="845">
        <f>ROUND(K30 * (1 + VAT), 2)</f>
        <v>0.92</v>
      </c>
      <c r="M30" s="834">
        <v>32.33</v>
      </c>
      <c r="N30" s="556">
        <f>ROUND(M30 * (1 + VAT), 2)</f>
        <v>37.18</v>
      </c>
      <c r="O30" s="539"/>
      <c r="P30" s="647" t="s">
        <v>5</v>
      </c>
      <c r="Q30" s="846">
        <v>0</v>
      </c>
      <c r="R30" s="847">
        <f>ROUND(Q30 * (1 + VAT), 2)</f>
        <v>0</v>
      </c>
    </row>
    <row r="31" spans="2:33" ht="21.65" customHeight="1" x14ac:dyDescent="0.45">
      <c r="B31" s="10"/>
      <c r="C31" s="1457" t="s">
        <v>37</v>
      </c>
      <c r="D31" s="1458"/>
      <c r="E31" s="763">
        <v>399.38</v>
      </c>
      <c r="F31" s="688">
        <f>ROUND(E31 * (1 + VAT), 2)</f>
        <v>459.29</v>
      </c>
      <c r="G31" s="687">
        <v>72.290000000000006</v>
      </c>
      <c r="H31" s="836">
        <f>ROUND(G31 * (1 + VAT), 2)</f>
        <v>83.13</v>
      </c>
      <c r="I31" s="546"/>
      <c r="J31" s="764" t="s">
        <v>6</v>
      </c>
      <c r="K31" s="563">
        <v>0.79</v>
      </c>
      <c r="L31" s="848">
        <f>ROUND(K31 * (1 + VAT), 2)</f>
        <v>0.91</v>
      </c>
      <c r="M31" s="849">
        <v>13.55</v>
      </c>
      <c r="N31" s="564">
        <f>ROUND(M31 * (1 + VAT), 2)</f>
        <v>15.58</v>
      </c>
      <c r="O31" s="539"/>
      <c r="P31" s="650" t="s">
        <v>6</v>
      </c>
      <c r="Q31" s="850">
        <v>0</v>
      </c>
      <c r="R31" s="851">
        <f>ROUND(Q31 * (1 + VAT), 2)</f>
        <v>0</v>
      </c>
    </row>
    <row r="32" spans="2:33" ht="21.65" customHeight="1" x14ac:dyDescent="0.45">
      <c r="B32" s="10"/>
      <c r="C32" s="1457" t="s">
        <v>33</v>
      </c>
      <c r="D32" s="1458"/>
      <c r="E32" s="586">
        <v>399.38</v>
      </c>
      <c r="F32" s="587">
        <f>ROUND(E32 * (1 + VAT), 2)</f>
        <v>459.29</v>
      </c>
      <c r="G32" s="588">
        <v>180</v>
      </c>
      <c r="H32" s="589">
        <f>ROUND(G32 * (1 + VAT), 2)</f>
        <v>207</v>
      </c>
      <c r="I32" s="546"/>
      <c r="J32" s="764" t="s">
        <v>7</v>
      </c>
      <c r="K32" s="563">
        <v>0.77</v>
      </c>
      <c r="L32" s="848">
        <f>ROUND(K32 * (1 + VAT), 2)</f>
        <v>0.89</v>
      </c>
      <c r="M32" s="849">
        <v>4.72</v>
      </c>
      <c r="N32" s="564">
        <f>ROUND(M32 * (1 + VAT), 2)</f>
        <v>5.43</v>
      </c>
      <c r="O32" s="539"/>
      <c r="P32" s="650" t="s">
        <v>7</v>
      </c>
      <c r="Q32" s="707">
        <v>28.11</v>
      </c>
      <c r="R32" s="566">
        <f>ROUND(Q32 * (1 + VAT), 2)</f>
        <v>32.33</v>
      </c>
      <c r="Y32" s="95"/>
      <c r="Z32" s="95"/>
      <c r="AA32" s="95"/>
    </row>
    <row r="33" spans="2:33" ht="21.65" customHeight="1" thickBot="1" x14ac:dyDescent="0.5">
      <c r="B33" s="10"/>
      <c r="C33" s="1485" t="s">
        <v>32</v>
      </c>
      <c r="D33" s="1486"/>
      <c r="E33" s="852">
        <v>7826.42</v>
      </c>
      <c r="F33" s="853">
        <f>ROUND(E33 * (1 + VAT), 2)</f>
        <v>9000.3799999999992</v>
      </c>
      <c r="G33" s="852">
        <v>249.94</v>
      </c>
      <c r="H33" s="854">
        <f>ROUND(G33 * (1 + VAT), 2)</f>
        <v>287.43</v>
      </c>
      <c r="I33" s="546"/>
      <c r="J33" s="655" t="s">
        <v>83</v>
      </c>
      <c r="K33" s="572">
        <v>0.71</v>
      </c>
      <c r="L33" s="855">
        <f>ROUND(K33 * (1 + VAT), 2)</f>
        <v>0.82</v>
      </c>
      <c r="M33" s="856">
        <v>0</v>
      </c>
      <c r="N33" s="857">
        <f>ROUND(M33 * (1 + VAT), 2)</f>
        <v>0</v>
      </c>
      <c r="O33" s="539"/>
      <c r="P33" s="655" t="s">
        <v>83</v>
      </c>
      <c r="Q33" s="654">
        <v>28.11</v>
      </c>
      <c r="R33" s="570">
        <f>ROUND(Q33 * (1 + VAT), 2)</f>
        <v>32.33</v>
      </c>
      <c r="Y33" s="95"/>
      <c r="Z33" s="95"/>
      <c r="AA33" s="95"/>
    </row>
    <row r="34" spans="2:33" ht="20.25" customHeight="1" x14ac:dyDescent="0.45">
      <c r="B34" s="10"/>
      <c r="C34" s="595"/>
      <c r="D34" s="595"/>
      <c r="E34" s="596"/>
      <c r="F34" s="597"/>
      <c r="G34" s="596"/>
      <c r="H34" s="597"/>
      <c r="I34" s="576"/>
      <c r="J34" s="532" t="s">
        <v>84</v>
      </c>
      <c r="K34" s="577"/>
      <c r="L34" s="578"/>
      <c r="M34" s="539"/>
      <c r="N34" s="539"/>
      <c r="O34" s="539"/>
      <c r="P34" s="532" t="s">
        <v>84</v>
      </c>
      <c r="Q34" s="575"/>
      <c r="R34" s="536"/>
      <c r="Y34" s="95"/>
      <c r="Z34" s="95"/>
      <c r="AA34" s="95"/>
    </row>
    <row r="35" spans="2:33" ht="16.5" customHeight="1" thickBot="1" x14ac:dyDescent="0.5">
      <c r="B35" s="10"/>
      <c r="C35" s="539"/>
      <c r="D35" s="539"/>
      <c r="E35" s="539"/>
      <c r="F35" s="539"/>
      <c r="G35" s="539"/>
      <c r="H35" s="539"/>
      <c r="I35" s="539"/>
      <c r="J35" s="539"/>
      <c r="K35" s="539"/>
      <c r="L35" s="539"/>
      <c r="M35" s="539"/>
      <c r="N35" s="539"/>
      <c r="O35" s="539"/>
      <c r="P35" s="539"/>
      <c r="Q35" s="539"/>
      <c r="R35" s="539"/>
      <c r="Z35" s="8"/>
      <c r="AA35" s="8"/>
      <c r="AB35" s="95"/>
      <c r="AC35" s="95"/>
      <c r="AD35" s="95"/>
      <c r="AE35" s="95"/>
      <c r="AF35" s="95"/>
      <c r="AG35" s="95"/>
    </row>
    <row r="36" spans="2:33" ht="38.25" customHeight="1" x14ac:dyDescent="0.45">
      <c r="B36" s="10"/>
      <c r="C36" s="1401" t="s">
        <v>308</v>
      </c>
      <c r="D36" s="1423"/>
      <c r="E36" s="1415" t="s">
        <v>391</v>
      </c>
      <c r="F36" s="1416"/>
      <c r="G36" s="539"/>
      <c r="H36" s="539"/>
      <c r="I36" s="539"/>
      <c r="J36" s="1559" t="s">
        <v>311</v>
      </c>
      <c r="K36" s="1250"/>
      <c r="L36" s="1250"/>
      <c r="M36" s="1560"/>
      <c r="N36" s="539"/>
      <c r="O36" s="539"/>
      <c r="P36" s="539"/>
      <c r="Q36" s="539"/>
      <c r="R36" s="539"/>
      <c r="Z36" s="8"/>
      <c r="AA36" s="8"/>
      <c r="AB36" s="95"/>
      <c r="AC36" s="95"/>
      <c r="AD36" s="95"/>
      <c r="AE36" s="95"/>
      <c r="AF36" s="95"/>
      <c r="AG36" s="95"/>
    </row>
    <row r="37" spans="2:33" ht="24" customHeight="1" x14ac:dyDescent="0.45">
      <c r="B37" s="10"/>
      <c r="C37" s="1403"/>
      <c r="D37" s="1273"/>
      <c r="E37" s="1417"/>
      <c r="F37" s="1239"/>
      <c r="G37" s="539"/>
      <c r="H37" s="539"/>
      <c r="I37" s="539"/>
      <c r="J37" s="1477"/>
      <c r="K37" s="1426"/>
      <c r="L37" s="1426"/>
      <c r="M37" s="1427"/>
      <c r="N37" s="539"/>
      <c r="O37" s="539"/>
      <c r="P37" s="539"/>
      <c r="Q37" s="539"/>
      <c r="R37" s="539"/>
      <c r="Z37" s="8"/>
      <c r="AA37" s="8"/>
      <c r="AB37" s="95"/>
      <c r="AC37" s="95"/>
      <c r="AD37" s="95"/>
      <c r="AE37" s="95"/>
      <c r="AF37" s="95"/>
      <c r="AG37" s="95"/>
    </row>
    <row r="38" spans="2:33" ht="20.25" customHeight="1" x14ac:dyDescent="0.45">
      <c r="B38" s="10"/>
      <c r="C38" s="1403"/>
      <c r="D38" s="1273"/>
      <c r="E38" s="1426"/>
      <c r="F38" s="1427"/>
      <c r="G38" s="539"/>
      <c r="H38" s="539"/>
      <c r="I38" s="539"/>
      <c r="J38" s="1477" t="s">
        <v>41</v>
      </c>
      <c r="K38" s="1478"/>
      <c r="L38" s="1558" t="s">
        <v>42</v>
      </c>
      <c r="M38" s="1427"/>
      <c r="N38" s="539"/>
      <c r="O38" s="539"/>
      <c r="P38" s="539"/>
      <c r="Q38" s="539"/>
      <c r="R38" s="539"/>
      <c r="V38" s="84"/>
      <c r="W38" s="84"/>
      <c r="X38" s="84"/>
      <c r="Y38" s="84"/>
      <c r="Z38" s="8"/>
      <c r="AA38" s="8"/>
      <c r="AB38" s="95"/>
      <c r="AC38" s="95"/>
      <c r="AD38" s="95"/>
      <c r="AE38" s="95"/>
      <c r="AF38" s="95"/>
      <c r="AG38" s="95"/>
    </row>
    <row r="39" spans="2:33" ht="21.65" customHeight="1" x14ac:dyDescent="0.45">
      <c r="B39" s="10"/>
      <c r="C39" s="671"/>
      <c r="D39" s="581" t="s">
        <v>25</v>
      </c>
      <c r="E39" s="672"/>
      <c r="F39" s="583" t="s">
        <v>25</v>
      </c>
      <c r="G39" s="539"/>
      <c r="H39" s="539"/>
      <c r="I39" s="539"/>
      <c r="J39" s="715"/>
      <c r="K39" s="581" t="s">
        <v>25</v>
      </c>
      <c r="L39" s="716"/>
      <c r="M39" s="583" t="s">
        <v>25</v>
      </c>
      <c r="N39" s="539"/>
      <c r="O39" s="539"/>
      <c r="P39" s="539"/>
      <c r="Q39" s="539"/>
      <c r="R39" s="539"/>
      <c r="V39" s="84"/>
      <c r="W39" s="84"/>
      <c r="X39" s="84"/>
      <c r="Y39" s="84"/>
      <c r="Z39" s="8"/>
      <c r="AA39" s="8"/>
      <c r="AB39" s="95"/>
      <c r="AC39" s="95"/>
      <c r="AD39" s="95"/>
      <c r="AE39" s="95"/>
      <c r="AF39" s="95"/>
      <c r="AG39" s="95"/>
    </row>
    <row r="40" spans="2:33" ht="21.65" customHeight="1" thickBot="1" x14ac:dyDescent="0.5">
      <c r="B40" s="10"/>
      <c r="C40" s="602">
        <v>15.56</v>
      </c>
      <c r="D40" s="603">
        <f>ROUND(C40 * (1 + VAT), 2)</f>
        <v>17.89</v>
      </c>
      <c r="E40" s="604">
        <v>9.23</v>
      </c>
      <c r="F40" s="605">
        <f>ROUND(E40 * (1 + VAT), 2)</f>
        <v>10.61</v>
      </c>
      <c r="G40" s="539"/>
      <c r="H40" s="539"/>
      <c r="I40" s="539"/>
      <c r="J40" s="602">
        <v>12.25</v>
      </c>
      <c r="K40" s="717">
        <f>ROUND(J40 * (1 + VAT), 2)</f>
        <v>14.09</v>
      </c>
      <c r="L40" s="856">
        <v>0</v>
      </c>
      <c r="M40" s="857">
        <f>ROUND(L40 * (1 + VAT), 2)</f>
        <v>0</v>
      </c>
      <c r="N40" s="539"/>
      <c r="O40" s="539"/>
      <c r="P40" s="539"/>
      <c r="Q40" s="539"/>
      <c r="R40" s="539"/>
      <c r="V40" s="84"/>
      <c r="W40" s="84"/>
      <c r="X40" s="84"/>
      <c r="Y40" s="84"/>
      <c r="Z40" s="8"/>
      <c r="AA40" s="8"/>
      <c r="AB40" s="95"/>
      <c r="AC40" s="95"/>
      <c r="AD40" s="95"/>
      <c r="AE40" s="95"/>
      <c r="AF40" s="95"/>
      <c r="AG40" s="95"/>
    </row>
    <row r="41" spans="2:33" ht="20.25" customHeight="1" x14ac:dyDescent="0.4">
      <c r="B41" s="10"/>
      <c r="C41" s="118"/>
      <c r="D41" s="118"/>
      <c r="E41" s="118"/>
      <c r="F41" s="118"/>
      <c r="G41" s="118"/>
      <c r="H41" s="118"/>
      <c r="I41" s="118"/>
      <c r="J41" s="118"/>
      <c r="K41" s="117"/>
      <c r="L41" s="118"/>
      <c r="M41" s="118"/>
      <c r="N41" s="118"/>
      <c r="O41" s="118"/>
      <c r="P41" s="118"/>
      <c r="Q41" s="118"/>
      <c r="R41" s="118"/>
      <c r="V41" s="84"/>
      <c r="W41" s="84"/>
      <c r="X41" s="84"/>
      <c r="Y41" s="84"/>
      <c r="Z41" s="8"/>
      <c r="AA41" s="8"/>
      <c r="AB41" s="95"/>
      <c r="AC41" s="95"/>
      <c r="AD41" s="95"/>
      <c r="AE41" s="95"/>
      <c r="AF41" s="95"/>
      <c r="AG41" s="95"/>
    </row>
    <row r="42" spans="2:33" ht="20.25" customHeight="1" x14ac:dyDescent="0.25">
      <c r="B42" s="10"/>
      <c r="C42" s="110"/>
      <c r="D42" s="57"/>
      <c r="E42" s="57"/>
      <c r="F42" s="57"/>
      <c r="G42" s="110"/>
      <c r="H42" s="110"/>
      <c r="I42" s="110"/>
      <c r="J42" s="110"/>
      <c r="K42" s="2"/>
      <c r="L42" s="110"/>
      <c r="M42" s="110"/>
      <c r="N42" s="110"/>
      <c r="O42" s="110"/>
      <c r="P42" s="110"/>
      <c r="Q42" s="110"/>
      <c r="R42" s="110"/>
      <c r="V42" s="84"/>
      <c r="W42" s="84"/>
      <c r="X42" s="84"/>
      <c r="Y42" s="84"/>
      <c r="Z42" s="8"/>
      <c r="AA42" s="8"/>
      <c r="AB42" s="95"/>
      <c r="AC42" s="95"/>
      <c r="AD42" s="95"/>
      <c r="AE42" s="95"/>
      <c r="AF42" s="95"/>
      <c r="AG42" s="95"/>
    </row>
    <row r="43" spans="2:33" ht="20.25" customHeight="1" x14ac:dyDescent="0.25">
      <c r="B43" s="10"/>
      <c r="C43" s="110"/>
      <c r="D43" s="57"/>
      <c r="E43" s="57"/>
      <c r="F43" s="57"/>
      <c r="G43" s="110"/>
      <c r="H43" s="110"/>
      <c r="I43" s="110"/>
      <c r="J43" s="110"/>
      <c r="K43" s="2"/>
      <c r="L43" s="110"/>
      <c r="M43" s="110"/>
      <c r="N43" s="110"/>
      <c r="O43" s="110"/>
      <c r="P43" s="110"/>
      <c r="Q43" s="56"/>
      <c r="R43" s="110"/>
      <c r="V43" s="84"/>
      <c r="W43" s="84"/>
      <c r="X43" s="84"/>
      <c r="Y43" s="84"/>
      <c r="Z43" s="8"/>
      <c r="AA43" s="8"/>
      <c r="AB43" s="95"/>
      <c r="AC43" s="95"/>
      <c r="AD43" s="95"/>
      <c r="AE43" s="95"/>
      <c r="AF43" s="95"/>
      <c r="AG43" s="95"/>
    </row>
    <row r="44" spans="2:33" s="57" customFormat="1" ht="12.75" customHeight="1" x14ac:dyDescent="0.25">
      <c r="D44" s="110"/>
      <c r="E44" s="110"/>
      <c r="F44" s="110"/>
    </row>
    <row r="45" spans="2:33" s="57" customFormat="1" x14ac:dyDescent="0.25">
      <c r="D45" s="110"/>
      <c r="E45" s="110"/>
      <c r="F45" s="110"/>
    </row>
    <row r="46" spans="2:33" s="57" customFormat="1" x14ac:dyDescent="0.25">
      <c r="D46" s="110"/>
      <c r="E46" s="110"/>
      <c r="F46" s="110"/>
      <c r="P46" s="110"/>
    </row>
    <row r="47" spans="2:33" s="57" customFormat="1" x14ac:dyDescent="0.25">
      <c r="D47" s="110"/>
      <c r="E47" s="110"/>
      <c r="F47" s="110"/>
    </row>
    <row r="48" spans="2:33" s="57" customFormat="1" x14ac:dyDescent="0.25">
      <c r="D48" s="91"/>
      <c r="E48" s="91"/>
      <c r="F48" s="91"/>
    </row>
    <row r="49" spans="4:6" s="57" customFormat="1" x14ac:dyDescent="0.25">
      <c r="D49" s="91"/>
      <c r="E49" s="91"/>
      <c r="F49" s="91"/>
    </row>
    <row r="50" spans="4:6" s="57" customFormat="1" x14ac:dyDescent="0.25">
      <c r="D50" s="91"/>
      <c r="E50" s="91"/>
      <c r="F50" s="91"/>
    </row>
  </sheetData>
  <mergeCells count="34">
    <mergeCell ref="C36:D38"/>
    <mergeCell ref="K28:L28"/>
    <mergeCell ref="M28:N28"/>
    <mergeCell ref="P28:R28"/>
    <mergeCell ref="C29:D29"/>
    <mergeCell ref="E38:F38"/>
    <mergeCell ref="J38:K38"/>
    <mergeCell ref="L38:M38"/>
    <mergeCell ref="C31:D31"/>
    <mergeCell ref="C32:D32"/>
    <mergeCell ref="C33:D33"/>
    <mergeCell ref="E36:F37"/>
    <mergeCell ref="J36:M37"/>
    <mergeCell ref="C30:D30"/>
    <mergeCell ref="C12:C15"/>
    <mergeCell ref="C16:C19"/>
    <mergeCell ref="C20:C23"/>
    <mergeCell ref="C28:D28"/>
    <mergeCell ref="C26:D26"/>
    <mergeCell ref="E26:F27"/>
    <mergeCell ref="G26:H27"/>
    <mergeCell ref="G6:H6"/>
    <mergeCell ref="I6:J6"/>
    <mergeCell ref="K6:L6"/>
    <mergeCell ref="Q4:R6"/>
    <mergeCell ref="B2:S2"/>
    <mergeCell ref="M6:N6"/>
    <mergeCell ref="O6:P6"/>
    <mergeCell ref="C8:C11"/>
    <mergeCell ref="E4:P4"/>
    <mergeCell ref="C5:C7"/>
    <mergeCell ref="E5:J5"/>
    <mergeCell ref="K5:P5"/>
    <mergeCell ref="E6:F6"/>
  </mergeCells>
  <conditionalFormatting sqref="T8:T25">
    <cfRule type="cellIs" dxfId="31" priority="1" stopIfTrue="1" operator="equal">
      <formula>"check"</formula>
    </cfRule>
  </conditionalFormatting>
  <conditionalFormatting sqref="V8 V12 V16 V20">
    <cfRule type="cellIs" dxfId="30" priority="2" stopIfTrue="1" operator="notEqual">
      <formula>0</formula>
    </cfRule>
  </conditionalFormatting>
  <conditionalFormatting sqref="R1">
    <cfRule type="cellIs" dxfId="29" priority="3" stopIfTrue="1" operator="notEqual">
      <formula>0</formula>
    </cfRule>
    <cfRule type="cellIs" dxfId="28" priority="4" stopIfTrue="1" operator="equal">
      <formula>0</formula>
    </cfRule>
  </conditionalFormatting>
  <hyperlinks>
    <hyperlink ref="B1" location="Menu!A1" display="Back to menu" xr:uid="{00000000-0004-0000-0A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4" orientation="landscape" r:id="rId1"/>
  <headerFooter alignWithMargins="0"/>
  <ignoredErrors>
    <ignoredError sqref="U24:W28 U34:W39 U30:W30 U31:W33 U8:W8 U9:W9 U10:W10 U11:W11 U12:W12 U13:W13 U14:W14 U15:W15 U16:W16 U17:W17 U18:W18 U19:W19 U20:W20 U21:W21 U22:W22 U23:W23 U29:W29 U41:W42 U40:W40 S40:T40 S41:T42 S29:T29 S23:T23 S22:T22 S21:T21 S20:T20 S19:T19 S18:T18 S17:T17 S16:T16 S15:T15 S14:T14 S13:T13 S12:T12 S11:T11 S10:T10 S9:T9 S8:T8 S31:T33 S30:T30 S35:T39 S24:T28 S43:T50 S34:T34 J33 I32:J32 I31:J31 I29:M29 I33 I30:J30 K34:O34 Q34:R34 G34:I34 O33 G43:R50 G24:R25 G35:R39 O30:P30 O31:P32 N29:R29 G41:R42 G40:I40 N40:R40 G51:R56 J34 P33 P34 G28:J28 L28 I26:R27 N28:O28 Q28:R28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 tint="0.59999389629810485"/>
    <pageSetUpPr fitToPage="1"/>
  </sheetPr>
  <dimension ref="A1:AG50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A2" sqref="A2"/>
    </sheetView>
  </sheetViews>
  <sheetFormatPr defaultColWidth="9.1796875" defaultRowHeight="12.5" x14ac:dyDescent="0.25"/>
  <cols>
    <col min="1" max="1" width="2.36328125" style="91" customWidth="1"/>
    <col min="2" max="2" width="2.26953125" style="91" customWidth="1"/>
    <col min="3" max="3" width="23.26953125" style="91" customWidth="1"/>
    <col min="4" max="4" width="27.7265625" style="91" customWidth="1"/>
    <col min="5" max="8" width="18.26953125" style="91" customWidth="1"/>
    <col min="9" max="9" width="15.81640625" style="91" customWidth="1"/>
    <col min="10" max="10" width="29.7265625" style="91" customWidth="1"/>
    <col min="11" max="11" width="14.453125" style="91" customWidth="1"/>
    <col min="12" max="12" width="14.81640625" style="91" customWidth="1"/>
    <col min="13" max="15" width="18.26953125" style="91" customWidth="1"/>
    <col min="16" max="16" width="30" style="91" customWidth="1"/>
    <col min="17" max="17" width="15.54296875" style="91" customWidth="1"/>
    <col min="18" max="18" width="18.26953125" style="91" customWidth="1"/>
    <col min="19" max="19" width="5.7265625" style="91" customWidth="1"/>
    <col min="20" max="21" width="14" style="91" customWidth="1"/>
    <col min="22" max="26" width="9.1796875" style="91"/>
    <col min="27" max="27" width="9.453125" style="91" bestFit="1" customWidth="1"/>
    <col min="28" max="16384" width="9.1796875" style="91"/>
  </cols>
  <sheetData>
    <row r="1" spans="2:33" ht="36" customHeight="1" x14ac:dyDescent="0.25">
      <c r="B1" s="221" t="s">
        <v>123</v>
      </c>
      <c r="D1" s="19"/>
      <c r="Q1" s="110"/>
      <c r="R1" s="110"/>
    </row>
    <row r="2" spans="2:33" ht="54" customHeight="1" x14ac:dyDescent="0.25">
      <c r="B2" s="1322" t="s">
        <v>433</v>
      </c>
      <c r="C2" s="1323"/>
      <c r="D2" s="1323"/>
      <c r="E2" s="1323"/>
      <c r="F2" s="1323"/>
      <c r="G2" s="1323"/>
      <c r="H2" s="1323"/>
      <c r="I2" s="1323"/>
      <c r="J2" s="1323"/>
      <c r="K2" s="1323"/>
      <c r="L2" s="1323"/>
      <c r="M2" s="1323"/>
      <c r="N2" s="1323"/>
      <c r="O2" s="1323"/>
      <c r="P2" s="1323"/>
      <c r="Q2" s="1323"/>
      <c r="R2" s="1323"/>
      <c r="S2" s="1324"/>
      <c r="AA2"/>
      <c r="AB2"/>
      <c r="AC2"/>
    </row>
    <row r="3" spans="2:33" s="8" customFormat="1" ht="13.4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AA3"/>
      <c r="AB3"/>
      <c r="AC3"/>
    </row>
    <row r="4" spans="2:33" ht="29.9" customHeight="1" thickBot="1" x14ac:dyDescent="0.5">
      <c r="B4" s="444"/>
      <c r="C4" s="858"/>
      <c r="D4" s="859"/>
      <c r="E4" s="1332" t="s">
        <v>306</v>
      </c>
      <c r="F4" s="1333"/>
      <c r="G4" s="1333"/>
      <c r="H4" s="1333"/>
      <c r="I4" s="1333"/>
      <c r="J4" s="1333"/>
      <c r="K4" s="1333"/>
      <c r="L4" s="1333"/>
      <c r="M4" s="1333"/>
      <c r="N4" s="1333"/>
      <c r="O4" s="1333"/>
      <c r="P4" s="1334"/>
      <c r="Q4" s="1325" t="s">
        <v>142</v>
      </c>
      <c r="R4" s="1326"/>
      <c r="S4" s="630"/>
      <c r="T4" s="539"/>
      <c r="AA4"/>
      <c r="AB4"/>
      <c r="AC4"/>
    </row>
    <row r="5" spans="2:33" s="346" customFormat="1" ht="26.5" customHeight="1" x14ac:dyDescent="0.25">
      <c r="B5" s="6"/>
      <c r="C5" s="1335" t="s">
        <v>26</v>
      </c>
      <c r="D5" s="606"/>
      <c r="E5" s="1338" t="s">
        <v>397</v>
      </c>
      <c r="F5" s="1339"/>
      <c r="G5" s="1339"/>
      <c r="H5" s="1339"/>
      <c r="I5" s="1339"/>
      <c r="J5" s="1340"/>
      <c r="K5" s="1338" t="s">
        <v>398</v>
      </c>
      <c r="L5" s="1339"/>
      <c r="M5" s="1339"/>
      <c r="N5" s="1339"/>
      <c r="O5" s="1339"/>
      <c r="P5" s="1343"/>
      <c r="Q5" s="1327"/>
      <c r="R5" s="1328"/>
      <c r="S5" s="860"/>
      <c r="T5" s="861"/>
    </row>
    <row r="6" spans="2:33" ht="20.25" customHeight="1" x14ac:dyDescent="0.45">
      <c r="B6" s="6"/>
      <c r="C6" s="1336"/>
      <c r="D6" s="724" t="s">
        <v>1</v>
      </c>
      <c r="E6" s="1339" t="s">
        <v>2</v>
      </c>
      <c r="F6" s="1341"/>
      <c r="G6" s="1339" t="s">
        <v>3</v>
      </c>
      <c r="H6" s="1341"/>
      <c r="I6" s="1339" t="s">
        <v>4</v>
      </c>
      <c r="J6" s="1340"/>
      <c r="K6" s="1342" t="s">
        <v>2</v>
      </c>
      <c r="L6" s="1341"/>
      <c r="M6" s="1339" t="s">
        <v>3</v>
      </c>
      <c r="N6" s="1341"/>
      <c r="O6" s="1339" t="s">
        <v>4</v>
      </c>
      <c r="P6" s="1343"/>
      <c r="Q6" s="1327"/>
      <c r="R6" s="1328"/>
      <c r="S6" s="539"/>
      <c r="T6" s="631"/>
      <c r="U6" s="4"/>
      <c r="AA6"/>
      <c r="AB6"/>
      <c r="AC6"/>
    </row>
    <row r="7" spans="2:33" ht="20.25" customHeight="1" x14ac:dyDescent="0.45">
      <c r="B7" s="6"/>
      <c r="C7" s="1337"/>
      <c r="D7" s="608"/>
      <c r="E7" s="609" t="s">
        <v>34</v>
      </c>
      <c r="F7" s="610" t="s">
        <v>25</v>
      </c>
      <c r="G7" s="723"/>
      <c r="H7" s="610" t="s">
        <v>25</v>
      </c>
      <c r="I7" s="723"/>
      <c r="J7" s="616" t="s">
        <v>25</v>
      </c>
      <c r="K7" s="723"/>
      <c r="L7" s="610" t="s">
        <v>25</v>
      </c>
      <c r="M7" s="723"/>
      <c r="N7" s="610" t="s">
        <v>25</v>
      </c>
      <c r="O7" s="723"/>
      <c r="P7" s="612" t="s">
        <v>25</v>
      </c>
      <c r="Q7" s="613"/>
      <c r="R7" s="612" t="s">
        <v>25</v>
      </c>
      <c r="S7" s="539"/>
      <c r="T7" s="631"/>
      <c r="U7" s="4"/>
      <c r="AA7"/>
      <c r="AB7"/>
      <c r="AC7"/>
    </row>
    <row r="8" spans="2:33" ht="21.65" customHeight="1" x14ac:dyDescent="0.45">
      <c r="B8" s="6"/>
      <c r="C8" s="1329" t="s">
        <v>28</v>
      </c>
      <c r="D8" s="494" t="s">
        <v>5</v>
      </c>
      <c r="E8" s="495">
        <v>634.04999999999995</v>
      </c>
      <c r="F8" s="496">
        <f t="shared" ref="F8:F23" si="0">ROUND(E8 * (1 + VAT), 2)</f>
        <v>729.16</v>
      </c>
      <c r="G8" s="495">
        <v>192.94</v>
      </c>
      <c r="H8" s="496">
        <f t="shared" ref="H8:H23" si="1">ROUND(G8 * (1 + VAT), 2)</f>
        <v>221.88</v>
      </c>
      <c r="I8" s="495">
        <v>105.28</v>
      </c>
      <c r="J8" s="698">
        <f t="shared" ref="J8:J23" si="2">ROUND(I8 * (1 + VAT), 2)</f>
        <v>121.07</v>
      </c>
      <c r="K8" s="495">
        <v>207.57</v>
      </c>
      <c r="L8" s="496">
        <f t="shared" ref="L8:L23" si="3">ROUND(K8 * (1 + VAT), 2)</f>
        <v>238.71</v>
      </c>
      <c r="M8" s="495">
        <v>143.26</v>
      </c>
      <c r="N8" s="496">
        <f t="shared" ref="N8:N23" si="4">ROUND(M8 * (1 + VAT), 2)</f>
        <v>164.75</v>
      </c>
      <c r="O8" s="495">
        <v>91.31</v>
      </c>
      <c r="P8" s="497">
        <f t="shared" ref="P8:P23" si="5">ROUND(O8 * (1 + VAT), 2)</f>
        <v>105.01</v>
      </c>
      <c r="Q8" s="501">
        <v>52.88</v>
      </c>
      <c r="R8" s="502">
        <f t="shared" ref="R8:R23" si="6">ROUND(Q8 * (1 + VAT), 2)</f>
        <v>60.81</v>
      </c>
      <c r="S8" s="633"/>
      <c r="T8" s="634"/>
      <c r="U8" s="100"/>
      <c r="V8" s="94"/>
      <c r="W8" s="82"/>
      <c r="X8" s="82"/>
      <c r="Y8" s="82"/>
      <c r="Z8" s="8"/>
      <c r="AA8"/>
      <c r="AB8"/>
      <c r="AC8"/>
      <c r="AD8" s="95"/>
      <c r="AE8" s="95"/>
      <c r="AF8" s="95"/>
      <c r="AG8" s="95"/>
    </row>
    <row r="9" spans="2:33" ht="21.65" customHeight="1" x14ac:dyDescent="0.45">
      <c r="B9" s="6"/>
      <c r="C9" s="1330"/>
      <c r="D9" s="494" t="s">
        <v>6</v>
      </c>
      <c r="E9" s="503">
        <v>624.04999999999995</v>
      </c>
      <c r="F9" s="504">
        <f t="shared" si="0"/>
        <v>717.66</v>
      </c>
      <c r="G9" s="503">
        <v>189.08</v>
      </c>
      <c r="H9" s="504">
        <f t="shared" si="1"/>
        <v>217.44</v>
      </c>
      <c r="I9" s="503">
        <v>102.7</v>
      </c>
      <c r="J9" s="699">
        <f t="shared" si="2"/>
        <v>118.11</v>
      </c>
      <c r="K9" s="503">
        <v>203.57</v>
      </c>
      <c r="L9" s="504">
        <f t="shared" si="3"/>
        <v>234.11</v>
      </c>
      <c r="M9" s="503">
        <v>140.1</v>
      </c>
      <c r="N9" s="504">
        <f t="shared" si="4"/>
        <v>161.12</v>
      </c>
      <c r="O9" s="503">
        <v>88.91</v>
      </c>
      <c r="P9" s="505">
        <f t="shared" si="5"/>
        <v>102.25</v>
      </c>
      <c r="Q9" s="509">
        <v>48.41</v>
      </c>
      <c r="R9" s="510">
        <f t="shared" si="6"/>
        <v>55.67</v>
      </c>
      <c r="S9" s="635"/>
      <c r="T9" s="634"/>
      <c r="U9" s="100"/>
      <c r="V9" s="83"/>
      <c r="W9" s="83"/>
      <c r="X9" s="83"/>
      <c r="Y9" s="83"/>
      <c r="Z9" s="8"/>
      <c r="AA9"/>
      <c r="AB9"/>
      <c r="AC9"/>
      <c r="AD9" s="95"/>
      <c r="AE9" s="95"/>
      <c r="AF9" s="95"/>
      <c r="AG9" s="95"/>
    </row>
    <row r="10" spans="2:33" ht="21.65" customHeight="1" x14ac:dyDescent="0.45">
      <c r="B10" s="6"/>
      <c r="C10" s="1330"/>
      <c r="D10" s="494" t="s">
        <v>7</v>
      </c>
      <c r="E10" s="503">
        <v>604.37</v>
      </c>
      <c r="F10" s="504">
        <f t="shared" si="0"/>
        <v>695.03</v>
      </c>
      <c r="G10" s="503">
        <v>183.08</v>
      </c>
      <c r="H10" s="504">
        <f t="shared" si="1"/>
        <v>210.54</v>
      </c>
      <c r="I10" s="503">
        <v>99.43</v>
      </c>
      <c r="J10" s="699">
        <f t="shared" si="2"/>
        <v>114.34</v>
      </c>
      <c r="K10" s="503">
        <v>197.16</v>
      </c>
      <c r="L10" s="504">
        <f t="shared" si="3"/>
        <v>226.73</v>
      </c>
      <c r="M10" s="503">
        <v>135.72999999999999</v>
      </c>
      <c r="N10" s="504">
        <f t="shared" si="4"/>
        <v>156.09</v>
      </c>
      <c r="O10" s="503">
        <v>86.08</v>
      </c>
      <c r="P10" s="505">
        <f t="shared" si="5"/>
        <v>98.99</v>
      </c>
      <c r="Q10" s="509">
        <v>27.19</v>
      </c>
      <c r="R10" s="510">
        <f t="shared" si="6"/>
        <v>31.27</v>
      </c>
      <c r="S10" s="635"/>
      <c r="T10" s="634"/>
      <c r="U10" s="100"/>
      <c r="V10" s="83"/>
      <c r="W10" s="83"/>
      <c r="X10" s="83"/>
      <c r="Y10" s="83"/>
      <c r="Z10" s="8"/>
      <c r="AA10"/>
      <c r="AB10"/>
      <c r="AC10"/>
      <c r="AD10" s="95"/>
      <c r="AE10" s="95"/>
      <c r="AF10" s="95"/>
      <c r="AG10" s="95"/>
    </row>
    <row r="11" spans="2:33" ht="21.65" customHeight="1" x14ac:dyDescent="0.45">
      <c r="B11" s="6"/>
      <c r="C11" s="1331"/>
      <c r="D11" s="511" t="s">
        <v>83</v>
      </c>
      <c r="E11" s="512">
        <v>569.57000000000005</v>
      </c>
      <c r="F11" s="513">
        <f t="shared" si="0"/>
        <v>655.01</v>
      </c>
      <c r="G11" s="512">
        <v>172.54</v>
      </c>
      <c r="H11" s="513">
        <f t="shared" si="1"/>
        <v>198.42</v>
      </c>
      <c r="I11" s="512">
        <v>93.69</v>
      </c>
      <c r="J11" s="700">
        <f t="shared" si="2"/>
        <v>107.74</v>
      </c>
      <c r="K11" s="512">
        <v>185.8</v>
      </c>
      <c r="L11" s="513">
        <f t="shared" si="3"/>
        <v>213.67</v>
      </c>
      <c r="M11" s="512">
        <v>127.87</v>
      </c>
      <c r="N11" s="513">
        <f t="shared" si="4"/>
        <v>147.05000000000001</v>
      </c>
      <c r="O11" s="512">
        <v>81.11</v>
      </c>
      <c r="P11" s="514">
        <f t="shared" si="5"/>
        <v>93.28</v>
      </c>
      <c r="Q11" s="518">
        <v>19.86</v>
      </c>
      <c r="R11" s="519">
        <f t="shared" si="6"/>
        <v>22.84</v>
      </c>
      <c r="S11" s="635"/>
      <c r="T11" s="634"/>
      <c r="U11" s="100"/>
      <c r="V11" s="83"/>
      <c r="W11" s="83"/>
      <c r="X11" s="83"/>
      <c r="Y11" s="83"/>
      <c r="Z11" s="8"/>
      <c r="AA11"/>
      <c r="AB11"/>
      <c r="AC11"/>
      <c r="AD11" s="95"/>
      <c r="AE11" s="95"/>
      <c r="AF11" s="95"/>
      <c r="AG11" s="95"/>
    </row>
    <row r="12" spans="2:33" ht="21.65" customHeight="1" x14ac:dyDescent="0.45">
      <c r="B12" s="6"/>
      <c r="C12" s="1329" t="s">
        <v>29</v>
      </c>
      <c r="D12" s="494" t="s">
        <v>5</v>
      </c>
      <c r="E12" s="495">
        <v>639.22</v>
      </c>
      <c r="F12" s="496">
        <f t="shared" si="0"/>
        <v>735.1</v>
      </c>
      <c r="G12" s="495">
        <v>193.63</v>
      </c>
      <c r="H12" s="496">
        <f t="shared" si="1"/>
        <v>222.67</v>
      </c>
      <c r="I12" s="495">
        <v>105.13</v>
      </c>
      <c r="J12" s="698">
        <f t="shared" si="2"/>
        <v>120.9</v>
      </c>
      <c r="K12" s="495">
        <v>208.52</v>
      </c>
      <c r="L12" s="496">
        <f t="shared" si="3"/>
        <v>239.8</v>
      </c>
      <c r="M12" s="495">
        <v>143.55000000000001</v>
      </c>
      <c r="N12" s="496">
        <f t="shared" si="4"/>
        <v>165.08</v>
      </c>
      <c r="O12" s="495">
        <v>91.08</v>
      </c>
      <c r="P12" s="497">
        <f t="shared" si="5"/>
        <v>104.74</v>
      </c>
      <c r="Q12" s="520">
        <v>52.97</v>
      </c>
      <c r="R12" s="521">
        <f t="shared" si="6"/>
        <v>60.92</v>
      </c>
      <c r="S12" s="539"/>
      <c r="T12" s="634"/>
      <c r="U12" s="100"/>
      <c r="V12" s="94"/>
      <c r="W12" s="82"/>
      <c r="X12" s="82"/>
      <c r="Y12" s="82"/>
      <c r="Z12" s="8"/>
      <c r="AA12"/>
      <c r="AB12"/>
      <c r="AC12"/>
      <c r="AD12" s="95"/>
      <c r="AE12" s="95"/>
      <c r="AF12" s="95"/>
      <c r="AG12" s="95"/>
    </row>
    <row r="13" spans="2:33" ht="21.65" customHeight="1" x14ac:dyDescent="0.45">
      <c r="B13" s="6"/>
      <c r="C13" s="1330"/>
      <c r="D13" s="494" t="s">
        <v>6</v>
      </c>
      <c r="E13" s="503">
        <v>630.29999999999995</v>
      </c>
      <c r="F13" s="504">
        <f t="shared" si="0"/>
        <v>724.85</v>
      </c>
      <c r="G13" s="503">
        <v>190.94</v>
      </c>
      <c r="H13" s="504">
        <f t="shared" si="1"/>
        <v>219.58</v>
      </c>
      <c r="I13" s="503">
        <v>103.68</v>
      </c>
      <c r="J13" s="699">
        <f t="shared" si="2"/>
        <v>119.23</v>
      </c>
      <c r="K13" s="503">
        <v>205.65</v>
      </c>
      <c r="L13" s="504">
        <f t="shared" si="3"/>
        <v>236.5</v>
      </c>
      <c r="M13" s="503">
        <v>141.52000000000001</v>
      </c>
      <c r="N13" s="504">
        <f t="shared" si="4"/>
        <v>162.75</v>
      </c>
      <c r="O13" s="503">
        <v>89.77</v>
      </c>
      <c r="P13" s="505">
        <f t="shared" si="5"/>
        <v>103.24</v>
      </c>
      <c r="Q13" s="509">
        <v>48.62</v>
      </c>
      <c r="R13" s="510">
        <f t="shared" si="6"/>
        <v>55.91</v>
      </c>
      <c r="S13" s="636"/>
      <c r="T13" s="634"/>
      <c r="U13" s="100"/>
      <c r="V13" s="83"/>
      <c r="W13" s="83"/>
      <c r="X13" s="83"/>
      <c r="Y13" s="83"/>
      <c r="Z13" s="8"/>
      <c r="AA13"/>
      <c r="AB13"/>
      <c r="AC13"/>
      <c r="AD13" s="95"/>
      <c r="AE13" s="95"/>
      <c r="AF13" s="95"/>
      <c r="AG13" s="95"/>
    </row>
    <row r="14" spans="2:33" ht="21.65" customHeight="1" x14ac:dyDescent="0.45">
      <c r="B14" s="6"/>
      <c r="C14" s="1330"/>
      <c r="D14" s="494" t="s">
        <v>7</v>
      </c>
      <c r="E14" s="503">
        <v>610.28</v>
      </c>
      <c r="F14" s="504">
        <f t="shared" si="0"/>
        <v>701.82</v>
      </c>
      <c r="G14" s="503">
        <v>184.86</v>
      </c>
      <c r="H14" s="504">
        <f t="shared" si="1"/>
        <v>212.59</v>
      </c>
      <c r="I14" s="503">
        <v>100.39</v>
      </c>
      <c r="J14" s="699">
        <f t="shared" si="2"/>
        <v>115.45</v>
      </c>
      <c r="K14" s="503">
        <v>199.09</v>
      </c>
      <c r="L14" s="504">
        <f t="shared" si="3"/>
        <v>228.95</v>
      </c>
      <c r="M14" s="503">
        <v>137</v>
      </c>
      <c r="N14" s="504">
        <f t="shared" si="4"/>
        <v>157.55000000000001</v>
      </c>
      <c r="O14" s="503">
        <v>86.9</v>
      </c>
      <c r="P14" s="505">
        <f t="shared" si="5"/>
        <v>99.94</v>
      </c>
      <c r="Q14" s="509">
        <v>27.33</v>
      </c>
      <c r="R14" s="510">
        <f t="shared" si="6"/>
        <v>31.43</v>
      </c>
      <c r="S14" s="636"/>
      <c r="T14" s="634"/>
      <c r="U14" s="100"/>
      <c r="V14" s="83"/>
      <c r="W14" s="83"/>
      <c r="X14" s="83"/>
      <c r="Y14" s="83"/>
      <c r="Z14" s="8"/>
      <c r="AA14"/>
      <c r="AB14"/>
      <c r="AC14"/>
      <c r="AD14" s="95"/>
      <c r="AE14" s="95"/>
      <c r="AF14" s="95"/>
      <c r="AG14" s="95"/>
    </row>
    <row r="15" spans="2:33" ht="21.65" customHeight="1" x14ac:dyDescent="0.45">
      <c r="B15" s="6"/>
      <c r="C15" s="1331"/>
      <c r="D15" s="511" t="s">
        <v>83</v>
      </c>
      <c r="E15" s="512">
        <v>575.26</v>
      </c>
      <c r="F15" s="513">
        <f t="shared" si="0"/>
        <v>661.55</v>
      </c>
      <c r="G15" s="512">
        <v>174.31</v>
      </c>
      <c r="H15" s="513">
        <f t="shared" si="1"/>
        <v>200.46</v>
      </c>
      <c r="I15" s="512">
        <v>94.63</v>
      </c>
      <c r="J15" s="700">
        <f t="shared" si="2"/>
        <v>108.82</v>
      </c>
      <c r="K15" s="512">
        <v>187.62</v>
      </c>
      <c r="L15" s="513">
        <f t="shared" si="3"/>
        <v>215.76</v>
      </c>
      <c r="M15" s="512">
        <v>129.18</v>
      </c>
      <c r="N15" s="513">
        <f t="shared" si="4"/>
        <v>148.56</v>
      </c>
      <c r="O15" s="512">
        <v>81.91</v>
      </c>
      <c r="P15" s="514">
        <f t="shared" si="5"/>
        <v>94.2</v>
      </c>
      <c r="Q15" s="518">
        <v>20.05</v>
      </c>
      <c r="R15" s="519">
        <f t="shared" si="6"/>
        <v>23.06</v>
      </c>
      <c r="S15" s="636"/>
      <c r="T15" s="634"/>
      <c r="U15" s="100"/>
      <c r="V15" s="83"/>
      <c r="W15" s="83"/>
      <c r="X15" s="83"/>
      <c r="Y15" s="83"/>
      <c r="Z15" s="8"/>
      <c r="AA15"/>
      <c r="AB15"/>
      <c r="AC15"/>
      <c r="AD15" s="95"/>
      <c r="AE15" s="95"/>
      <c r="AF15" s="95"/>
      <c r="AG15" s="95"/>
    </row>
    <row r="16" spans="2:33" ht="21.65" customHeight="1" x14ac:dyDescent="0.45">
      <c r="B16" s="6"/>
      <c r="C16" s="1329" t="s">
        <v>30</v>
      </c>
      <c r="D16" s="494" t="s">
        <v>5</v>
      </c>
      <c r="E16" s="495">
        <v>645.6</v>
      </c>
      <c r="F16" s="496">
        <f t="shared" si="0"/>
        <v>742.44</v>
      </c>
      <c r="G16" s="495">
        <v>195.58</v>
      </c>
      <c r="H16" s="496">
        <f t="shared" si="1"/>
        <v>224.92</v>
      </c>
      <c r="I16" s="495">
        <v>106.18</v>
      </c>
      <c r="J16" s="698">
        <f t="shared" si="2"/>
        <v>122.11</v>
      </c>
      <c r="K16" s="495">
        <v>210.57</v>
      </c>
      <c r="L16" s="496">
        <f t="shared" si="3"/>
        <v>242.16</v>
      </c>
      <c r="M16" s="495">
        <v>144.97</v>
      </c>
      <c r="N16" s="496">
        <f t="shared" si="4"/>
        <v>166.72</v>
      </c>
      <c r="O16" s="495">
        <v>91.97</v>
      </c>
      <c r="P16" s="497">
        <f t="shared" si="5"/>
        <v>105.77</v>
      </c>
      <c r="Q16" s="520">
        <v>53.25</v>
      </c>
      <c r="R16" s="521">
        <f t="shared" si="6"/>
        <v>61.24</v>
      </c>
      <c r="S16" s="539"/>
      <c r="T16" s="634"/>
      <c r="U16" s="100"/>
      <c r="V16" s="94"/>
      <c r="W16" s="82"/>
      <c r="X16" s="82"/>
      <c r="Y16" s="82"/>
      <c r="Z16" s="8"/>
      <c r="AA16"/>
      <c r="AB16"/>
      <c r="AC16"/>
      <c r="AD16" s="95"/>
      <c r="AE16" s="95"/>
      <c r="AF16" s="95"/>
      <c r="AG16" s="95"/>
    </row>
    <row r="17" spans="2:33" ht="21.65" customHeight="1" x14ac:dyDescent="0.45">
      <c r="B17" s="6"/>
      <c r="C17" s="1330"/>
      <c r="D17" s="494" t="s">
        <v>6</v>
      </c>
      <c r="E17" s="503">
        <v>636.65</v>
      </c>
      <c r="F17" s="504">
        <f t="shared" si="0"/>
        <v>732.15</v>
      </c>
      <c r="G17" s="503">
        <v>192.84</v>
      </c>
      <c r="H17" s="504">
        <f t="shared" si="1"/>
        <v>221.77</v>
      </c>
      <c r="I17" s="503">
        <v>104.74</v>
      </c>
      <c r="J17" s="699">
        <f t="shared" si="2"/>
        <v>120.45</v>
      </c>
      <c r="K17" s="503">
        <v>207.72</v>
      </c>
      <c r="L17" s="504">
        <f t="shared" si="3"/>
        <v>238.88</v>
      </c>
      <c r="M17" s="503">
        <v>142.87</v>
      </c>
      <c r="N17" s="504">
        <f t="shared" si="4"/>
        <v>164.3</v>
      </c>
      <c r="O17" s="503">
        <v>90.68</v>
      </c>
      <c r="P17" s="505">
        <f t="shared" si="5"/>
        <v>104.28</v>
      </c>
      <c r="Q17" s="509">
        <v>48.74</v>
      </c>
      <c r="R17" s="510">
        <f t="shared" si="6"/>
        <v>56.05</v>
      </c>
      <c r="S17" s="637"/>
      <c r="T17" s="634"/>
      <c r="U17" s="100"/>
      <c r="V17" s="83"/>
      <c r="W17" s="83"/>
      <c r="X17" s="83"/>
      <c r="Y17" s="83"/>
      <c r="Z17" s="8"/>
      <c r="AA17"/>
      <c r="AB17"/>
      <c r="AC17"/>
      <c r="AD17" s="95"/>
      <c r="AE17" s="95"/>
      <c r="AF17" s="95"/>
      <c r="AG17" s="95"/>
    </row>
    <row r="18" spans="2:33" ht="21.65" customHeight="1" x14ac:dyDescent="0.45">
      <c r="B18" s="6"/>
      <c r="C18" s="1330"/>
      <c r="D18" s="494" t="s">
        <v>7</v>
      </c>
      <c r="E18" s="503">
        <v>616.5</v>
      </c>
      <c r="F18" s="504">
        <f t="shared" si="0"/>
        <v>708.98</v>
      </c>
      <c r="G18" s="503">
        <v>186.72</v>
      </c>
      <c r="H18" s="504">
        <f t="shared" si="1"/>
        <v>214.73</v>
      </c>
      <c r="I18" s="503">
        <v>101.38</v>
      </c>
      <c r="J18" s="699">
        <f t="shared" si="2"/>
        <v>116.59</v>
      </c>
      <c r="K18" s="503">
        <v>201.04</v>
      </c>
      <c r="L18" s="504">
        <f t="shared" si="3"/>
        <v>231.2</v>
      </c>
      <c r="M18" s="503">
        <v>138.36000000000001</v>
      </c>
      <c r="N18" s="504">
        <f t="shared" si="4"/>
        <v>159.11000000000001</v>
      </c>
      <c r="O18" s="503">
        <v>87.75</v>
      </c>
      <c r="P18" s="505">
        <f t="shared" si="5"/>
        <v>100.91</v>
      </c>
      <c r="Q18" s="509">
        <v>27.47</v>
      </c>
      <c r="R18" s="510">
        <f t="shared" si="6"/>
        <v>31.59</v>
      </c>
      <c r="S18" s="637"/>
      <c r="T18" s="634"/>
      <c r="U18" s="100"/>
      <c r="V18" s="83"/>
      <c r="W18" s="83"/>
      <c r="X18" s="83"/>
      <c r="Y18" s="83"/>
      <c r="Z18" s="8"/>
      <c r="AA18"/>
      <c r="AB18"/>
      <c r="AC18"/>
      <c r="AD18" s="95"/>
      <c r="AE18" s="95"/>
      <c r="AF18" s="95"/>
      <c r="AG18" s="95"/>
    </row>
    <row r="19" spans="2:33" ht="21.65" customHeight="1" x14ac:dyDescent="0.45">
      <c r="B19" s="6"/>
      <c r="C19" s="1331"/>
      <c r="D19" s="511" t="s">
        <v>83</v>
      </c>
      <c r="E19" s="512">
        <v>581.03</v>
      </c>
      <c r="F19" s="513">
        <f t="shared" si="0"/>
        <v>668.18</v>
      </c>
      <c r="G19" s="512">
        <v>176.05</v>
      </c>
      <c r="H19" s="513">
        <f t="shared" si="1"/>
        <v>202.46</v>
      </c>
      <c r="I19" s="512">
        <v>95.58</v>
      </c>
      <c r="J19" s="700">
        <f t="shared" si="2"/>
        <v>109.92</v>
      </c>
      <c r="K19" s="512">
        <v>189.56</v>
      </c>
      <c r="L19" s="513">
        <f t="shared" si="3"/>
        <v>217.99</v>
      </c>
      <c r="M19" s="512">
        <v>130.44999999999999</v>
      </c>
      <c r="N19" s="513">
        <f t="shared" si="4"/>
        <v>150.02000000000001</v>
      </c>
      <c r="O19" s="512">
        <v>82.75</v>
      </c>
      <c r="P19" s="514">
        <f t="shared" si="5"/>
        <v>95.16</v>
      </c>
      <c r="Q19" s="518">
        <v>20.32</v>
      </c>
      <c r="R19" s="519">
        <f t="shared" si="6"/>
        <v>23.37</v>
      </c>
      <c r="S19" s="635"/>
      <c r="T19" s="634"/>
      <c r="U19" s="100"/>
      <c r="V19" s="84"/>
      <c r="W19" s="84"/>
      <c r="X19" s="84"/>
      <c r="Y19" s="84"/>
      <c r="Z19" s="8"/>
      <c r="AA19"/>
      <c r="AB19"/>
      <c r="AC19"/>
      <c r="AD19" s="95"/>
      <c r="AE19" s="95"/>
      <c r="AF19" s="95"/>
      <c r="AG19" s="95"/>
    </row>
    <row r="20" spans="2:33" ht="21.65" customHeight="1" x14ac:dyDescent="0.45">
      <c r="B20" s="6"/>
      <c r="C20" s="1329" t="s">
        <v>31</v>
      </c>
      <c r="D20" s="494" t="s">
        <v>5</v>
      </c>
      <c r="E20" s="495">
        <v>652.05999999999995</v>
      </c>
      <c r="F20" s="496">
        <f t="shared" si="0"/>
        <v>749.87</v>
      </c>
      <c r="G20" s="495">
        <v>197.56</v>
      </c>
      <c r="H20" s="496">
        <f t="shared" si="1"/>
        <v>227.19</v>
      </c>
      <c r="I20" s="495">
        <v>107.28</v>
      </c>
      <c r="J20" s="698">
        <f t="shared" si="2"/>
        <v>123.37</v>
      </c>
      <c r="K20" s="495">
        <v>212.74</v>
      </c>
      <c r="L20" s="496">
        <f t="shared" si="3"/>
        <v>244.65</v>
      </c>
      <c r="M20" s="495">
        <v>146.38999999999999</v>
      </c>
      <c r="N20" s="496">
        <f t="shared" si="4"/>
        <v>168.35</v>
      </c>
      <c r="O20" s="495">
        <v>92.89</v>
      </c>
      <c r="P20" s="497">
        <f t="shared" si="5"/>
        <v>106.82</v>
      </c>
      <c r="Q20" s="520">
        <v>53.27</v>
      </c>
      <c r="R20" s="521">
        <f t="shared" si="6"/>
        <v>61.26</v>
      </c>
      <c r="S20" s="539"/>
      <c r="T20" s="634"/>
      <c r="U20" s="100"/>
      <c r="V20" s="94"/>
      <c r="W20" s="82"/>
      <c r="X20" s="82"/>
      <c r="Y20" s="82"/>
      <c r="Z20" s="8"/>
      <c r="AA20"/>
      <c r="AB20"/>
      <c r="AC20"/>
      <c r="AD20" s="95"/>
      <c r="AE20" s="95"/>
      <c r="AF20" s="95"/>
      <c r="AG20" s="95"/>
    </row>
    <row r="21" spans="2:33" ht="21.65" customHeight="1" x14ac:dyDescent="0.45">
      <c r="B21" s="6"/>
      <c r="C21" s="1330"/>
      <c r="D21" s="494" t="s">
        <v>6</v>
      </c>
      <c r="E21" s="503">
        <v>643.01</v>
      </c>
      <c r="F21" s="504">
        <f t="shared" si="0"/>
        <v>739.46</v>
      </c>
      <c r="G21" s="503">
        <v>194.77</v>
      </c>
      <c r="H21" s="504">
        <f t="shared" si="1"/>
        <v>223.99</v>
      </c>
      <c r="I21" s="503">
        <v>105.79</v>
      </c>
      <c r="J21" s="699">
        <f t="shared" si="2"/>
        <v>121.66</v>
      </c>
      <c r="K21" s="503">
        <v>209.73</v>
      </c>
      <c r="L21" s="504">
        <f t="shared" si="3"/>
        <v>241.19</v>
      </c>
      <c r="M21" s="503">
        <v>144.35</v>
      </c>
      <c r="N21" s="504">
        <f t="shared" si="4"/>
        <v>166</v>
      </c>
      <c r="O21" s="503">
        <v>91.54</v>
      </c>
      <c r="P21" s="505">
        <f t="shared" si="5"/>
        <v>105.27</v>
      </c>
      <c r="Q21" s="509">
        <v>48.95</v>
      </c>
      <c r="R21" s="510">
        <f t="shared" si="6"/>
        <v>56.29</v>
      </c>
      <c r="S21" s="637"/>
      <c r="T21" s="634"/>
      <c r="U21" s="100"/>
      <c r="V21" s="83"/>
      <c r="W21" s="83"/>
      <c r="X21" s="83"/>
      <c r="Y21" s="83"/>
      <c r="Z21" s="8"/>
      <c r="AA21"/>
      <c r="AB21"/>
      <c r="AC21"/>
      <c r="AD21" s="95"/>
      <c r="AE21" s="95"/>
      <c r="AF21" s="95"/>
      <c r="AG21" s="95"/>
    </row>
    <row r="22" spans="2:33" ht="21.65" customHeight="1" x14ac:dyDescent="0.45">
      <c r="B22" s="6"/>
      <c r="C22" s="1330"/>
      <c r="D22" s="494" t="s">
        <v>7</v>
      </c>
      <c r="E22" s="503">
        <v>622.70000000000005</v>
      </c>
      <c r="F22" s="504">
        <f t="shared" si="0"/>
        <v>716.11</v>
      </c>
      <c r="G22" s="503">
        <v>188.65</v>
      </c>
      <c r="H22" s="504">
        <f t="shared" si="1"/>
        <v>216.95</v>
      </c>
      <c r="I22" s="503">
        <v>102.44</v>
      </c>
      <c r="J22" s="699">
        <f t="shared" si="2"/>
        <v>117.81</v>
      </c>
      <c r="K22" s="503">
        <v>203.12</v>
      </c>
      <c r="L22" s="504">
        <f t="shared" si="3"/>
        <v>233.59</v>
      </c>
      <c r="M22" s="503">
        <v>139.77000000000001</v>
      </c>
      <c r="N22" s="504">
        <f t="shared" si="4"/>
        <v>160.74</v>
      </c>
      <c r="O22" s="503">
        <v>88.67</v>
      </c>
      <c r="P22" s="505">
        <f t="shared" si="5"/>
        <v>101.97</v>
      </c>
      <c r="Q22" s="509">
        <v>27.57</v>
      </c>
      <c r="R22" s="510">
        <f t="shared" si="6"/>
        <v>31.71</v>
      </c>
      <c r="S22" s="637"/>
      <c r="T22" s="634"/>
      <c r="U22" s="100"/>
      <c r="V22" s="83"/>
      <c r="W22" s="83"/>
      <c r="X22" s="83"/>
      <c r="Y22" s="83"/>
      <c r="Z22" s="8"/>
      <c r="AA22"/>
      <c r="AB22"/>
      <c r="AC22"/>
      <c r="AD22" s="95"/>
      <c r="AE22" s="95"/>
      <c r="AF22" s="95"/>
      <c r="AG22" s="95"/>
    </row>
    <row r="23" spans="2:33" ht="21.65" customHeight="1" thickBot="1" x14ac:dyDescent="0.5">
      <c r="B23" s="6"/>
      <c r="C23" s="1345"/>
      <c r="D23" s="522" t="s">
        <v>83</v>
      </c>
      <c r="E23" s="523">
        <v>586.75</v>
      </c>
      <c r="F23" s="524">
        <f t="shared" si="0"/>
        <v>674.76</v>
      </c>
      <c r="G23" s="523">
        <v>177.82</v>
      </c>
      <c r="H23" s="524">
        <f t="shared" si="1"/>
        <v>204.49</v>
      </c>
      <c r="I23" s="523">
        <v>96.65</v>
      </c>
      <c r="J23" s="701">
        <f t="shared" si="2"/>
        <v>111.15</v>
      </c>
      <c r="K23" s="523">
        <v>191.5</v>
      </c>
      <c r="L23" s="524">
        <f t="shared" si="3"/>
        <v>220.23</v>
      </c>
      <c r="M23" s="523">
        <v>131.81</v>
      </c>
      <c r="N23" s="524">
        <f t="shared" si="4"/>
        <v>151.58000000000001</v>
      </c>
      <c r="O23" s="523">
        <v>83.66</v>
      </c>
      <c r="P23" s="525">
        <f t="shared" si="5"/>
        <v>96.21</v>
      </c>
      <c r="Q23" s="529">
        <v>20.45</v>
      </c>
      <c r="R23" s="530">
        <f t="shared" si="6"/>
        <v>23.52</v>
      </c>
      <c r="S23" s="635"/>
      <c r="T23" s="634"/>
      <c r="U23" s="100"/>
      <c r="V23" s="84"/>
      <c r="W23" s="84"/>
      <c r="X23" s="84"/>
      <c r="Y23" s="84"/>
      <c r="Z23" s="8"/>
      <c r="AA23"/>
      <c r="AB23"/>
      <c r="AC23"/>
      <c r="AD23" s="95"/>
      <c r="AE23" s="95"/>
      <c r="AF23" s="95"/>
      <c r="AG23" s="95"/>
    </row>
    <row r="24" spans="2:33" ht="20.25" customHeight="1" x14ac:dyDescent="0.45">
      <c r="B24" s="10"/>
      <c r="C24" s="531"/>
      <c r="D24" s="532" t="s">
        <v>84</v>
      </c>
      <c r="E24" s="533"/>
      <c r="F24" s="534"/>
      <c r="G24" s="533"/>
      <c r="H24" s="534"/>
      <c r="I24" s="533"/>
      <c r="J24" s="534"/>
      <c r="K24" s="533"/>
      <c r="L24" s="534"/>
      <c r="M24" s="533"/>
      <c r="N24" s="534"/>
      <c r="O24" s="533"/>
      <c r="P24" s="534"/>
      <c r="Q24" s="535"/>
      <c r="R24" s="536"/>
      <c r="S24" s="635"/>
      <c r="T24" s="634"/>
      <c r="U24" s="84"/>
      <c r="V24" s="84"/>
      <c r="W24" s="84"/>
      <c r="X24" s="84"/>
      <c r="Y24" s="84"/>
      <c r="Z24" s="8"/>
      <c r="AA24"/>
      <c r="AB24"/>
      <c r="AC24"/>
      <c r="AD24" s="95"/>
      <c r="AE24" s="95"/>
      <c r="AF24" s="95"/>
      <c r="AG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39"/>
      <c r="J25" s="539"/>
      <c r="K25" s="539"/>
      <c r="L25" s="538"/>
      <c r="M25" s="533"/>
      <c r="N25" s="538"/>
      <c r="O25" s="533"/>
      <c r="P25" s="538"/>
      <c r="Q25" s="535"/>
      <c r="R25" s="702"/>
      <c r="S25" s="539"/>
      <c r="T25" s="634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38.25" customHeight="1" x14ac:dyDescent="0.5">
      <c r="B26" s="10"/>
      <c r="C26" s="1370" t="s">
        <v>51</v>
      </c>
      <c r="D26" s="1563"/>
      <c r="E26" s="1375" t="s">
        <v>389</v>
      </c>
      <c r="F26" s="1372"/>
      <c r="G26" s="1375" t="s">
        <v>390</v>
      </c>
      <c r="H26" s="1359"/>
      <c r="I26" s="539"/>
      <c r="J26" s="539"/>
      <c r="K26" s="539"/>
      <c r="L26" s="539"/>
      <c r="M26" s="539"/>
      <c r="N26" s="539"/>
      <c r="O26" s="539"/>
      <c r="P26" s="539"/>
      <c r="Q26" s="539"/>
      <c r="R26" s="539"/>
      <c r="S26" s="539"/>
      <c r="T26" s="539"/>
    </row>
    <row r="27" spans="2:33" ht="21" customHeight="1" thickBot="1" x14ac:dyDescent="0.5">
      <c r="B27" s="10"/>
      <c r="C27" s="862"/>
      <c r="D27" s="863"/>
      <c r="E27" s="1376"/>
      <c r="F27" s="1374"/>
      <c r="G27" s="1376"/>
      <c r="H27" s="1328"/>
      <c r="I27" s="539"/>
      <c r="J27" s="483"/>
      <c r="K27" s="539"/>
      <c r="L27" s="539"/>
      <c r="M27" s="539"/>
      <c r="N27" s="539"/>
      <c r="O27" s="539"/>
      <c r="P27" s="539"/>
      <c r="Q27" s="841"/>
      <c r="R27" s="841"/>
      <c r="S27" s="539"/>
      <c r="T27" s="539"/>
    </row>
    <row r="28" spans="2:33" ht="75" customHeight="1" x14ac:dyDescent="0.45">
      <c r="B28" s="10"/>
      <c r="C28" s="1378"/>
      <c r="D28" s="1379"/>
      <c r="E28" s="625"/>
      <c r="F28" s="624" t="s">
        <v>25</v>
      </c>
      <c r="G28" s="625"/>
      <c r="H28" s="626" t="s">
        <v>25</v>
      </c>
      <c r="I28" s="546"/>
      <c r="J28" s="864"/>
      <c r="K28" s="1561" t="s">
        <v>153</v>
      </c>
      <c r="L28" s="1372"/>
      <c r="M28" s="1561" t="s">
        <v>401</v>
      </c>
      <c r="N28" s="1326"/>
      <c r="O28" s="539"/>
      <c r="P28" s="1325" t="s">
        <v>314</v>
      </c>
      <c r="Q28" s="1377"/>
      <c r="R28" s="1326"/>
      <c r="S28" s="539"/>
      <c r="T28" s="539"/>
    </row>
    <row r="29" spans="2:33" ht="21.65" customHeight="1" x14ac:dyDescent="0.45">
      <c r="B29" s="10"/>
      <c r="C29" s="1457" t="s">
        <v>35</v>
      </c>
      <c r="D29" s="1458"/>
      <c r="E29" s="586">
        <v>28.61</v>
      </c>
      <c r="F29" s="587">
        <f>ROUND(E29 * (1 + VAT), 2)</f>
        <v>32.9</v>
      </c>
      <c r="G29" s="588">
        <v>6.27</v>
      </c>
      <c r="H29" s="589">
        <f>ROUND(G29 * (1 + VAT), 2)</f>
        <v>7.21</v>
      </c>
      <c r="I29" s="546"/>
      <c r="J29" s="618" t="s">
        <v>1</v>
      </c>
      <c r="K29" s="619"/>
      <c r="L29" s="616" t="s">
        <v>25</v>
      </c>
      <c r="M29" s="619"/>
      <c r="N29" s="612" t="s">
        <v>25</v>
      </c>
      <c r="O29" s="539"/>
      <c r="P29" s="865"/>
      <c r="Q29" s="678"/>
      <c r="R29" s="612" t="s">
        <v>25</v>
      </c>
      <c r="S29" s="539"/>
      <c r="T29" s="539"/>
    </row>
    <row r="30" spans="2:33" ht="21.65" customHeight="1" x14ac:dyDescent="0.45">
      <c r="B30" s="10"/>
      <c r="C30" s="1562" t="s">
        <v>36</v>
      </c>
      <c r="D30" s="1458"/>
      <c r="E30" s="763">
        <v>130.72999999999999</v>
      </c>
      <c r="F30" s="688">
        <f>ROUND(E30 * (1 + VAT), 2)</f>
        <v>150.34</v>
      </c>
      <c r="G30" s="687">
        <v>36.61</v>
      </c>
      <c r="H30" s="836">
        <f>ROUND(G30 * (1 + VAT), 2)</f>
        <v>42.1</v>
      </c>
      <c r="I30" s="546"/>
      <c r="J30" s="844" t="s">
        <v>5</v>
      </c>
      <c r="K30" s="555">
        <v>0.82</v>
      </c>
      <c r="L30" s="866">
        <f>ROUND(K30 * (1 + VAT), 2)</f>
        <v>0.94</v>
      </c>
      <c r="M30" s="834">
        <v>32.71</v>
      </c>
      <c r="N30" s="556">
        <f>ROUND(M30 * (1 + VAT), 2)</f>
        <v>37.619999999999997</v>
      </c>
      <c r="O30" s="539"/>
      <c r="P30" s="647" t="s">
        <v>5</v>
      </c>
      <c r="Q30" s="867">
        <v>0</v>
      </c>
      <c r="R30" s="646">
        <f>ROUND(Q30 * (1 + VAT), 2)</f>
        <v>0</v>
      </c>
      <c r="S30" s="539"/>
      <c r="T30" s="539"/>
    </row>
    <row r="31" spans="2:33" ht="21.65" customHeight="1" x14ac:dyDescent="0.45">
      <c r="B31" s="10"/>
      <c r="C31" s="1562" t="s">
        <v>37</v>
      </c>
      <c r="D31" s="1458"/>
      <c r="E31" s="763">
        <v>402.32</v>
      </c>
      <c r="F31" s="688">
        <f>ROUND(E31 * (1 + VAT), 2)</f>
        <v>462.67</v>
      </c>
      <c r="G31" s="687">
        <v>72.83</v>
      </c>
      <c r="H31" s="836">
        <f>ROUND(G31 * (1 + VAT), 2)</f>
        <v>83.75</v>
      </c>
      <c r="I31" s="546"/>
      <c r="J31" s="764" t="s">
        <v>6</v>
      </c>
      <c r="K31" s="563">
        <v>0.8</v>
      </c>
      <c r="L31" s="868">
        <f>ROUND(K31 * (1 + VAT), 2)</f>
        <v>0.92</v>
      </c>
      <c r="M31" s="849">
        <v>13.74</v>
      </c>
      <c r="N31" s="564">
        <f>ROUND(M31 * (1 + VAT), 2)</f>
        <v>15.8</v>
      </c>
      <c r="O31" s="539"/>
      <c r="P31" s="650" t="s">
        <v>6</v>
      </c>
      <c r="Q31" s="648">
        <v>0</v>
      </c>
      <c r="R31" s="649">
        <f>ROUND(Q31 * (1 + VAT), 2)</f>
        <v>0</v>
      </c>
      <c r="S31" s="539"/>
      <c r="T31" s="539"/>
    </row>
    <row r="32" spans="2:33" ht="21.65" customHeight="1" x14ac:dyDescent="0.45">
      <c r="B32" s="10"/>
      <c r="C32" s="1457" t="s">
        <v>33</v>
      </c>
      <c r="D32" s="1458"/>
      <c r="E32" s="586">
        <v>402.32</v>
      </c>
      <c r="F32" s="587">
        <f>ROUND(E32 * (1 + VAT), 2)</f>
        <v>462.67</v>
      </c>
      <c r="G32" s="588">
        <v>181.34</v>
      </c>
      <c r="H32" s="589">
        <f>ROUND(G32 * (1 + VAT), 2)</f>
        <v>208.54</v>
      </c>
      <c r="I32" s="546"/>
      <c r="J32" s="764" t="s">
        <v>7</v>
      </c>
      <c r="K32" s="563">
        <v>0.73</v>
      </c>
      <c r="L32" s="868">
        <f>ROUND(K32 * (1 + VAT), 2)</f>
        <v>0.84</v>
      </c>
      <c r="M32" s="849">
        <v>4.75</v>
      </c>
      <c r="N32" s="564">
        <f>ROUND(M32 * (1 + VAT), 2)</f>
        <v>5.46</v>
      </c>
      <c r="O32" s="539"/>
      <c r="P32" s="650" t="s">
        <v>7</v>
      </c>
      <c r="Q32" s="565">
        <v>28.29</v>
      </c>
      <c r="R32" s="566">
        <f>ROUND(Q32 * (1 + VAT), 2)</f>
        <v>32.53</v>
      </c>
      <c r="S32" s="539"/>
      <c r="T32" s="539"/>
      <c r="Y32" s="95"/>
      <c r="Z32" s="95"/>
      <c r="AA32" s="95"/>
    </row>
    <row r="33" spans="2:33" ht="21.65" customHeight="1" thickBot="1" x14ac:dyDescent="0.5">
      <c r="B33" s="10"/>
      <c r="C33" s="1485" t="s">
        <v>32</v>
      </c>
      <c r="D33" s="1486"/>
      <c r="E33" s="852">
        <v>7883.85</v>
      </c>
      <c r="F33" s="853">
        <f>ROUND(E33 * (1 + VAT), 2)</f>
        <v>9066.43</v>
      </c>
      <c r="G33" s="852">
        <v>251.77</v>
      </c>
      <c r="H33" s="854">
        <f>ROUND(G33 * (1 + VAT), 2)</f>
        <v>289.54000000000002</v>
      </c>
      <c r="I33" s="546"/>
      <c r="J33" s="571" t="s">
        <v>83</v>
      </c>
      <c r="K33" s="572">
        <v>0.7</v>
      </c>
      <c r="L33" s="869">
        <f>ROUND(K33 * (1 + VAT), 2)</f>
        <v>0.81</v>
      </c>
      <c r="M33" s="856">
        <v>0</v>
      </c>
      <c r="N33" s="857">
        <f>ROUND(M33 * (1 + VAT), 2)</f>
        <v>0</v>
      </c>
      <c r="O33" s="539"/>
      <c r="P33" s="655" t="s">
        <v>83</v>
      </c>
      <c r="Q33" s="654">
        <v>28.29</v>
      </c>
      <c r="R33" s="570">
        <f>ROUND(Q33 * (1 + VAT), 2)</f>
        <v>32.53</v>
      </c>
      <c r="S33" s="539"/>
      <c r="T33" s="539"/>
      <c r="Y33" s="95"/>
      <c r="Z33" s="95"/>
      <c r="AA33" s="95"/>
    </row>
    <row r="34" spans="2:33" ht="20.25" customHeight="1" x14ac:dyDescent="0.45">
      <c r="B34" s="10"/>
      <c r="C34" s="595"/>
      <c r="D34" s="595"/>
      <c r="E34" s="596"/>
      <c r="F34" s="597"/>
      <c r="G34" s="596"/>
      <c r="H34" s="597"/>
      <c r="I34" s="576"/>
      <c r="J34" s="532" t="s">
        <v>84</v>
      </c>
      <c r="K34" s="577"/>
      <c r="L34" s="578"/>
      <c r="M34" s="539"/>
      <c r="N34" s="539"/>
      <c r="O34" s="539"/>
      <c r="P34" s="532" t="s">
        <v>84</v>
      </c>
      <c r="Q34" s="575"/>
      <c r="R34" s="536"/>
      <c r="S34" s="539"/>
      <c r="T34" s="539"/>
      <c r="Y34" s="95"/>
      <c r="Z34" s="95"/>
      <c r="AA34" s="95"/>
    </row>
    <row r="35" spans="2:33" ht="16.5" customHeight="1" thickBot="1" x14ac:dyDescent="0.5">
      <c r="B35" s="10"/>
      <c r="C35" s="539"/>
      <c r="D35" s="539"/>
      <c r="E35" s="539"/>
      <c r="F35" s="539"/>
      <c r="G35" s="539"/>
      <c r="H35" s="539"/>
      <c r="I35" s="539"/>
      <c r="J35" s="539"/>
      <c r="K35" s="539"/>
      <c r="L35" s="539"/>
      <c r="M35" s="539"/>
      <c r="N35" s="539"/>
      <c r="O35" s="539"/>
      <c r="P35" s="539"/>
      <c r="Q35" s="539"/>
      <c r="R35" s="539"/>
      <c r="S35" s="539"/>
      <c r="T35" s="539"/>
      <c r="Z35" s="8"/>
      <c r="AA35" s="8"/>
      <c r="AB35" s="95"/>
      <c r="AC35" s="95"/>
      <c r="AD35" s="95"/>
      <c r="AE35" s="95"/>
      <c r="AF35" s="95"/>
      <c r="AG35" s="95"/>
    </row>
    <row r="36" spans="2:33" ht="38.25" customHeight="1" x14ac:dyDescent="0.45">
      <c r="B36" s="10"/>
      <c r="C36" s="1325" t="s">
        <v>308</v>
      </c>
      <c r="D36" s="1460"/>
      <c r="E36" s="539"/>
      <c r="F36" s="539"/>
      <c r="G36" s="1387" t="s">
        <v>311</v>
      </c>
      <c r="H36" s="1565"/>
      <c r="I36" s="1565"/>
      <c r="J36" s="1566"/>
      <c r="K36" s="539"/>
      <c r="L36" s="539"/>
      <c r="M36" s="539"/>
      <c r="N36" s="539"/>
      <c r="O36" s="539"/>
      <c r="P36" s="539"/>
      <c r="Q36" s="539"/>
      <c r="R36" s="539"/>
      <c r="S36" s="539"/>
      <c r="T36" s="539"/>
      <c r="W36" s="8"/>
      <c r="X36" s="8"/>
      <c r="Y36" s="95"/>
      <c r="Z36" s="95"/>
      <c r="AA36" s="95"/>
      <c r="AB36" s="95"/>
      <c r="AC36" s="95"/>
      <c r="AD36" s="95"/>
    </row>
    <row r="37" spans="2:33" ht="24" customHeight="1" x14ac:dyDescent="0.45">
      <c r="B37" s="10"/>
      <c r="C37" s="1327"/>
      <c r="D37" s="1374"/>
      <c r="E37" s="539"/>
      <c r="F37" s="539"/>
      <c r="G37" s="1480"/>
      <c r="H37" s="1338"/>
      <c r="I37" s="1338"/>
      <c r="J37" s="1382"/>
      <c r="K37" s="539"/>
      <c r="L37" s="539"/>
      <c r="M37" s="539"/>
      <c r="N37" s="539"/>
      <c r="O37" s="539"/>
      <c r="P37" s="539"/>
      <c r="Q37" s="539"/>
      <c r="R37" s="539"/>
      <c r="S37" s="539"/>
      <c r="T37" s="539"/>
      <c r="W37" s="8"/>
      <c r="X37" s="8"/>
      <c r="Y37" s="95"/>
      <c r="Z37" s="95"/>
      <c r="AA37" s="95"/>
      <c r="AB37" s="95"/>
      <c r="AC37" s="95"/>
      <c r="AD37" s="95"/>
    </row>
    <row r="38" spans="2:33" ht="20.25" customHeight="1" x14ac:dyDescent="0.45">
      <c r="B38" s="10"/>
      <c r="C38" s="1327"/>
      <c r="D38" s="1374"/>
      <c r="E38" s="539"/>
      <c r="F38" s="539"/>
      <c r="G38" s="1480" t="s">
        <v>41</v>
      </c>
      <c r="H38" s="1481"/>
      <c r="I38" s="1564" t="s">
        <v>42</v>
      </c>
      <c r="J38" s="1382"/>
      <c r="K38" s="539"/>
      <c r="L38" s="539"/>
      <c r="M38" s="539"/>
      <c r="N38" s="539"/>
      <c r="O38" s="539"/>
      <c r="P38" s="539"/>
      <c r="Q38" s="539"/>
      <c r="R38" s="539"/>
      <c r="S38" s="870"/>
      <c r="T38" s="870"/>
      <c r="U38" s="84"/>
      <c r="V38" s="84"/>
      <c r="W38" s="8"/>
      <c r="X38" s="8"/>
      <c r="Y38" s="95"/>
      <c r="Z38" s="95"/>
      <c r="AA38" s="95"/>
      <c r="AB38" s="95"/>
      <c r="AC38" s="95"/>
      <c r="AD38" s="95"/>
    </row>
    <row r="39" spans="2:33" ht="19.149999999999999" customHeight="1" x14ac:dyDescent="0.45">
      <c r="B39" s="10"/>
      <c r="C39" s="627"/>
      <c r="D39" s="624" t="s">
        <v>25</v>
      </c>
      <c r="E39" s="539"/>
      <c r="F39" s="539"/>
      <c r="G39" s="727"/>
      <c r="H39" s="624" t="s">
        <v>25</v>
      </c>
      <c r="I39" s="728"/>
      <c r="J39" s="626" t="s">
        <v>25</v>
      </c>
      <c r="K39" s="539"/>
      <c r="L39" s="539"/>
      <c r="M39" s="539"/>
      <c r="N39" s="539"/>
      <c r="O39" s="539"/>
      <c r="P39" s="539"/>
      <c r="Q39" s="539"/>
      <c r="R39" s="539"/>
      <c r="S39" s="870"/>
      <c r="T39" s="870"/>
      <c r="U39" s="84"/>
      <c r="V39" s="84"/>
      <c r="W39" s="8"/>
      <c r="X39" s="8"/>
      <c r="Y39" s="95"/>
      <c r="Z39" s="95"/>
      <c r="AA39" s="95"/>
      <c r="AB39" s="95"/>
      <c r="AC39" s="95"/>
      <c r="AD39" s="95"/>
    </row>
    <row r="40" spans="2:33" ht="21.65" customHeight="1" thickBot="1" x14ac:dyDescent="0.5">
      <c r="B40" s="10"/>
      <c r="C40" s="602">
        <v>15.67</v>
      </c>
      <c r="D40" s="603">
        <f>ROUND(C40 * (1 + VAT), 2)</f>
        <v>18.02</v>
      </c>
      <c r="E40" s="539"/>
      <c r="F40" s="539"/>
      <c r="G40" s="602">
        <v>12.41</v>
      </c>
      <c r="H40" s="717">
        <f>ROUND(G40 * (1 + VAT), 2)</f>
        <v>14.27</v>
      </c>
      <c r="I40" s="856">
        <v>0</v>
      </c>
      <c r="J40" s="857">
        <f>ROUND(I40 * (1 + VAT), 2)</f>
        <v>0</v>
      </c>
      <c r="K40" s="539"/>
      <c r="L40" s="539"/>
      <c r="M40" s="539"/>
      <c r="N40" s="539"/>
      <c r="O40" s="539"/>
      <c r="P40" s="539"/>
      <c r="Q40" s="539"/>
      <c r="R40" s="539"/>
      <c r="S40" s="870"/>
      <c r="T40" s="870"/>
      <c r="U40" s="84"/>
      <c r="V40" s="84"/>
      <c r="W40" s="8"/>
      <c r="X40" s="8"/>
      <c r="Y40" s="95"/>
      <c r="Z40" s="95"/>
      <c r="AA40" s="95"/>
      <c r="AB40" s="95"/>
      <c r="AC40" s="95"/>
      <c r="AD40" s="95"/>
    </row>
    <row r="41" spans="2:33" ht="20.25" customHeight="1" x14ac:dyDescent="0.45">
      <c r="B41" s="10"/>
      <c r="C41" s="539"/>
      <c r="D41" s="539"/>
      <c r="E41" s="539"/>
      <c r="F41" s="539"/>
      <c r="G41" s="539"/>
      <c r="H41" s="584"/>
      <c r="I41" s="539"/>
      <c r="J41" s="539"/>
      <c r="K41" s="539"/>
      <c r="L41" s="539"/>
      <c r="M41" s="539"/>
      <c r="N41" s="539"/>
      <c r="O41" s="539"/>
      <c r="P41" s="539"/>
      <c r="Q41" s="539"/>
      <c r="R41" s="539"/>
      <c r="S41" s="870"/>
      <c r="T41" s="870"/>
      <c r="U41" s="84"/>
      <c r="V41" s="84"/>
      <c r="W41" s="8"/>
      <c r="X41" s="8"/>
      <c r="Y41" s="95"/>
      <c r="Z41" s="95"/>
      <c r="AA41" s="95"/>
      <c r="AB41" s="95"/>
      <c r="AC41" s="95"/>
      <c r="AD41" s="95"/>
    </row>
    <row r="42" spans="2:33" ht="20.25" customHeight="1" x14ac:dyDescent="0.25">
      <c r="B42" s="10"/>
      <c r="D42" s="57"/>
      <c r="E42" s="57"/>
      <c r="F42" s="57"/>
      <c r="K42" s="2"/>
      <c r="V42" s="84"/>
      <c r="W42" s="84"/>
      <c r="X42" s="84"/>
      <c r="Y42" s="84"/>
      <c r="Z42" s="8"/>
      <c r="AA42" s="8"/>
      <c r="AB42" s="95"/>
      <c r="AC42" s="95"/>
      <c r="AD42" s="95"/>
      <c r="AE42" s="95"/>
      <c r="AF42" s="95"/>
      <c r="AG42" s="95"/>
    </row>
    <row r="43" spans="2:33" ht="20.25" customHeight="1" x14ac:dyDescent="0.25">
      <c r="B43" s="10"/>
      <c r="D43" s="57"/>
      <c r="E43" s="57"/>
      <c r="F43" s="57"/>
      <c r="K43" s="2"/>
      <c r="Q43" s="56"/>
      <c r="V43" s="84"/>
      <c r="W43" s="84"/>
      <c r="X43" s="84"/>
      <c r="Y43" s="84"/>
      <c r="Z43" s="8"/>
      <c r="AA43" s="8"/>
      <c r="AB43" s="95"/>
      <c r="AC43" s="95"/>
      <c r="AD43" s="95"/>
      <c r="AE43" s="95"/>
      <c r="AF43" s="95"/>
      <c r="AG43" s="95"/>
    </row>
    <row r="44" spans="2:33" s="57" customFormat="1" ht="12.75" customHeight="1" x14ac:dyDescent="0.25">
      <c r="D44" s="91"/>
      <c r="E44" s="91"/>
      <c r="F44" s="91"/>
    </row>
    <row r="45" spans="2:33" s="57" customFormat="1" x14ac:dyDescent="0.25">
      <c r="D45" s="91"/>
      <c r="E45" s="91"/>
      <c r="F45" s="91"/>
    </row>
    <row r="46" spans="2:33" s="57" customFormat="1" x14ac:dyDescent="0.25">
      <c r="D46" s="91"/>
      <c r="E46" s="91"/>
      <c r="F46" s="91"/>
      <c r="P46" s="91"/>
    </row>
    <row r="47" spans="2:33" s="57" customFormat="1" x14ac:dyDescent="0.25">
      <c r="D47" s="91"/>
      <c r="E47" s="91"/>
      <c r="F47" s="91"/>
    </row>
    <row r="48" spans="2:33" s="57" customFormat="1" x14ac:dyDescent="0.25">
      <c r="D48" s="91"/>
      <c r="E48" s="91"/>
      <c r="F48" s="91"/>
    </row>
    <row r="49" spans="4:6" s="57" customFormat="1" x14ac:dyDescent="0.25">
      <c r="D49" s="91"/>
      <c r="E49" s="91"/>
      <c r="F49" s="91"/>
    </row>
    <row r="50" spans="4:6" s="57" customFormat="1" x14ac:dyDescent="0.25">
      <c r="D50" s="91"/>
      <c r="E50" s="91"/>
      <c r="F50" s="91"/>
    </row>
  </sheetData>
  <mergeCells count="32">
    <mergeCell ref="G38:H38"/>
    <mergeCell ref="I38:J38"/>
    <mergeCell ref="C28:D28"/>
    <mergeCell ref="K28:L28"/>
    <mergeCell ref="C31:D31"/>
    <mergeCell ref="C32:D32"/>
    <mergeCell ref="C33:D33"/>
    <mergeCell ref="G36:J37"/>
    <mergeCell ref="C36:D38"/>
    <mergeCell ref="M28:N28"/>
    <mergeCell ref="P28:R28"/>
    <mergeCell ref="C29:D29"/>
    <mergeCell ref="C30:D30"/>
    <mergeCell ref="C12:C15"/>
    <mergeCell ref="C16:C19"/>
    <mergeCell ref="C20:C23"/>
    <mergeCell ref="E26:F27"/>
    <mergeCell ref="G26:H27"/>
    <mergeCell ref="C26:D26"/>
    <mergeCell ref="B2:S2"/>
    <mergeCell ref="Q4:R6"/>
    <mergeCell ref="C8:C11"/>
    <mergeCell ref="E4:P4"/>
    <mergeCell ref="C5:C7"/>
    <mergeCell ref="E5:J5"/>
    <mergeCell ref="K5:P5"/>
    <mergeCell ref="E6:F6"/>
    <mergeCell ref="G6:H6"/>
    <mergeCell ref="I6:J6"/>
    <mergeCell ref="K6:L6"/>
    <mergeCell ref="M6:N6"/>
    <mergeCell ref="O6:P6"/>
  </mergeCells>
  <conditionalFormatting sqref="T8:T25">
    <cfRule type="cellIs" dxfId="27" priority="1" stopIfTrue="1" operator="equal">
      <formula>"check"</formula>
    </cfRule>
  </conditionalFormatting>
  <conditionalFormatting sqref="V8 V12 V16 V20">
    <cfRule type="cellIs" dxfId="26" priority="2" stopIfTrue="1" operator="notEqual">
      <formula>0</formula>
    </cfRule>
  </conditionalFormatting>
  <hyperlinks>
    <hyperlink ref="B1" location="Menu!A1" display="Back to menu" xr:uid="{00000000-0004-0000-0B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5" orientation="landscape" r:id="rId1"/>
  <headerFooter alignWithMargins="0"/>
  <ignoredErrors>
    <ignoredError sqref="T24:V28 T34:V39 T30:V33 T8:V8 T9:V9 T10:V10 T11:V11 T12:V12 T13:V13 T14:V14 T15:V15 T16:V16 T17:V17 T18:V18 T19:V19 T20:V20 T21:V21 T22:V22 T23:V23 T29:V29 T41:V43 T40:V40 S40 S41:S43 S29 S23 S22 S21 S20 S19 S18 S17 S16 S15 S14 S13 S12 S11 S10 S9 S8 S30:S33 S35:S39 S24:S28 S44:S46 S34 K34:O34 I32:J32 I31:J31 I30:J30 I29:M29 I33 Q34:R34 G34:I34 O33 O32:P32 O31:P31 O30:P30 G44:R46 G24:R25 G35:R39 N29:R29 G41:R43 K40:R40 G47:R50 J34 P33 J33 P34 G28:J28 I26:R2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0.249977111117893"/>
    <pageSetUpPr fitToPage="1"/>
  </sheetPr>
  <dimension ref="A1:AG116"/>
  <sheetViews>
    <sheetView showGridLines="0" zoomScale="50" zoomScaleNormal="50" workbookViewId="0">
      <pane ySplit="2" topLeftCell="A3" activePane="bottomLeft" state="frozen"/>
      <selection activeCell="Q28" activeCellId="1" sqref="G1 Q28"/>
      <selection pane="bottomLeft" activeCell="B2" sqref="B2:O2"/>
    </sheetView>
  </sheetViews>
  <sheetFormatPr defaultColWidth="9.1796875" defaultRowHeight="12.5" x14ac:dyDescent="0.25"/>
  <cols>
    <col min="1" max="1" width="3.1796875" style="110" customWidth="1"/>
    <col min="2" max="2" width="2" style="91" customWidth="1"/>
    <col min="3" max="3" width="24.54296875" style="91" customWidth="1"/>
    <col min="4" max="4" width="27.453125" style="91" customWidth="1"/>
    <col min="5" max="5" width="20.54296875" style="91" customWidth="1"/>
    <col min="6" max="6" width="22.81640625" style="91" customWidth="1"/>
    <col min="7" max="7" width="17.54296875" style="91" customWidth="1"/>
    <col min="8" max="8" width="21.453125" style="91" customWidth="1"/>
    <col min="9" max="9" width="15.7265625" style="91" customWidth="1"/>
    <col min="10" max="10" width="20.81640625" style="91" customWidth="1"/>
    <col min="11" max="11" width="16.453125" style="91" customWidth="1"/>
    <col min="12" max="12" width="26.26953125" style="91" customWidth="1"/>
    <col min="13" max="13" width="15.1796875" style="8" customWidth="1"/>
    <col min="14" max="14" width="19.7265625" style="91" customWidth="1"/>
    <col min="15" max="16" width="10.7265625" style="91" customWidth="1"/>
    <col min="17" max="18" width="12.81640625" style="91" customWidth="1"/>
    <col min="19" max="19" width="9.1796875" style="91"/>
    <col min="20" max="22" width="14.1796875" style="91" customWidth="1"/>
    <col min="23" max="26" width="9.1796875" style="91"/>
    <col min="27" max="27" width="9.453125" style="91" bestFit="1" customWidth="1"/>
    <col min="28" max="16384" width="9.1796875" style="91"/>
  </cols>
  <sheetData>
    <row r="1" spans="2:29" ht="36" customHeight="1" x14ac:dyDescent="0.25">
      <c r="B1" s="1"/>
      <c r="C1" s="221" t="s">
        <v>123</v>
      </c>
      <c r="D1" s="1"/>
      <c r="N1" s="8"/>
    </row>
    <row r="2" spans="2:29" ht="54" customHeight="1" x14ac:dyDescent="0.25">
      <c r="B2" s="1404" t="s">
        <v>392</v>
      </c>
      <c r="C2" s="1405"/>
      <c r="D2" s="1405"/>
      <c r="E2" s="1405"/>
      <c r="F2" s="1405"/>
      <c r="G2" s="1405"/>
      <c r="H2" s="1405"/>
      <c r="I2" s="1405"/>
      <c r="J2" s="1405"/>
      <c r="K2" s="1405"/>
      <c r="L2" s="1405"/>
      <c r="M2" s="1405"/>
      <c r="N2" s="1405"/>
      <c r="O2" s="1406"/>
      <c r="AA2" s="3"/>
      <c r="AB2" s="4" t="s">
        <v>0</v>
      </c>
    </row>
    <row r="3" spans="2:29" s="8" customFormat="1" ht="11.5" customHeight="1" thickBot="1" x14ac:dyDescent="0.3">
      <c r="B3" s="57"/>
      <c r="C3" s="32"/>
      <c r="D3" s="32"/>
      <c r="E3" s="32"/>
      <c r="F3" s="32"/>
      <c r="G3" s="32"/>
      <c r="H3" s="32"/>
      <c r="I3" s="32"/>
      <c r="J3" s="32"/>
      <c r="K3" s="32"/>
      <c r="L3" s="32"/>
      <c r="AA3" s="29"/>
      <c r="AB3" s="30"/>
    </row>
    <row r="4" spans="2:29" ht="29.9" customHeight="1" thickBot="1" x14ac:dyDescent="0.5">
      <c r="B4" s="5"/>
      <c r="C4" s="484"/>
      <c r="D4" s="485"/>
      <c r="E4" s="1407" t="s">
        <v>306</v>
      </c>
      <c r="F4" s="1408"/>
      <c r="G4" s="1408"/>
      <c r="H4" s="1409"/>
      <c r="I4" s="1407" t="s">
        <v>305</v>
      </c>
      <c r="J4" s="1408"/>
      <c r="K4" s="1408"/>
      <c r="L4" s="1409"/>
      <c r="M4" s="1401" t="s">
        <v>307</v>
      </c>
      <c r="N4" s="1402"/>
      <c r="O4" s="31"/>
    </row>
    <row r="5" spans="2:29" s="346" customFormat="1" ht="26.5" customHeight="1" x14ac:dyDescent="0.25">
      <c r="B5" s="6"/>
      <c r="C5" s="1410" t="s">
        <v>26</v>
      </c>
      <c r="D5" s="486"/>
      <c r="E5" s="1401" t="s">
        <v>386</v>
      </c>
      <c r="F5" s="1413"/>
      <c r="G5" s="1415" t="s">
        <v>387</v>
      </c>
      <c r="H5" s="1416"/>
      <c r="I5" s="1401" t="s">
        <v>386</v>
      </c>
      <c r="J5" s="1415"/>
      <c r="K5" s="1418" t="s">
        <v>387</v>
      </c>
      <c r="L5" s="1416"/>
      <c r="M5" s="1403"/>
      <c r="N5" s="1239"/>
      <c r="P5" s="348"/>
    </row>
    <row r="6" spans="2:29" ht="19.899999999999999" customHeight="1" x14ac:dyDescent="0.25">
      <c r="B6" s="6"/>
      <c r="C6" s="1411"/>
      <c r="D6" s="487" t="s">
        <v>1</v>
      </c>
      <c r="E6" s="1403"/>
      <c r="F6" s="1414"/>
      <c r="G6" s="1417"/>
      <c r="H6" s="1239"/>
      <c r="I6" s="1403"/>
      <c r="J6" s="1417"/>
      <c r="K6" s="1419"/>
      <c r="L6" s="1239"/>
      <c r="M6" s="1403"/>
      <c r="N6" s="1239"/>
      <c r="P6" s="4"/>
      <c r="Q6" s="4"/>
      <c r="X6" s="7"/>
    </row>
    <row r="7" spans="2:29" ht="16.5" customHeight="1" x14ac:dyDescent="0.25">
      <c r="B7" s="6"/>
      <c r="C7" s="1412"/>
      <c r="D7" s="488"/>
      <c r="E7" s="489" t="s">
        <v>34</v>
      </c>
      <c r="F7" s="490" t="s">
        <v>25</v>
      </c>
      <c r="G7" s="491"/>
      <c r="H7" s="492" t="s">
        <v>25</v>
      </c>
      <c r="I7" s="489" t="s">
        <v>34</v>
      </c>
      <c r="J7" s="490" t="s">
        <v>25</v>
      </c>
      <c r="K7" s="491"/>
      <c r="L7" s="492" t="s">
        <v>25</v>
      </c>
      <c r="M7" s="493"/>
      <c r="N7" s="492" t="s">
        <v>25</v>
      </c>
      <c r="P7" s="4"/>
      <c r="Q7" s="4"/>
      <c r="X7" s="7"/>
    </row>
    <row r="8" spans="2:29" ht="21.65" customHeight="1" x14ac:dyDescent="0.25">
      <c r="B8" s="6"/>
      <c r="C8" s="1329" t="s">
        <v>28</v>
      </c>
      <c r="D8" s="494" t="s">
        <v>5</v>
      </c>
      <c r="E8" s="495">
        <v>151.13999999999999</v>
      </c>
      <c r="F8" s="496">
        <f t="shared" ref="F8:F23" si="0">ROUND(E8 * (1 + VAT), 2)</f>
        <v>173.81</v>
      </c>
      <c r="G8" s="495">
        <v>117.49</v>
      </c>
      <c r="H8" s="497">
        <f t="shared" ref="H8:H23" si="1">ROUND(G8 * (1 + VAT), 2)</f>
        <v>135.11000000000001</v>
      </c>
      <c r="I8" s="498">
        <v>459.88</v>
      </c>
      <c r="J8" s="499">
        <f t="shared" ref="J8:J23" si="2">ROUND(I8 * (1 + VAT), 2)</f>
        <v>528.86</v>
      </c>
      <c r="K8" s="498">
        <v>64.27</v>
      </c>
      <c r="L8" s="500">
        <f t="shared" ref="L8:L23" si="3">ROUND(K8 * (1 + VAT), 2)</f>
        <v>73.91</v>
      </c>
      <c r="M8" s="501">
        <v>17.510000000000002</v>
      </c>
      <c r="N8" s="502">
        <f t="shared" ref="N8:N23" si="4">ROUND(M8 * (1 + VAT), 2)</f>
        <v>20.14</v>
      </c>
      <c r="O8" s="83"/>
      <c r="P8" s="92"/>
      <c r="Q8" s="93"/>
      <c r="R8" s="94"/>
      <c r="S8" s="82"/>
      <c r="T8" s="82"/>
      <c r="U8" s="82"/>
      <c r="V8" s="8"/>
      <c r="W8" s="8"/>
      <c r="X8" s="95"/>
      <c r="Y8" s="95"/>
      <c r="Z8" s="95"/>
      <c r="AA8" s="95"/>
      <c r="AB8" s="95"/>
      <c r="AC8" s="95"/>
    </row>
    <row r="9" spans="2:29" ht="21.65" customHeight="1" x14ac:dyDescent="0.25">
      <c r="B9" s="6"/>
      <c r="C9" s="1330"/>
      <c r="D9" s="494" t="s">
        <v>6</v>
      </c>
      <c r="E9" s="503">
        <v>143.11000000000001</v>
      </c>
      <c r="F9" s="504">
        <f t="shared" si="0"/>
        <v>164.58</v>
      </c>
      <c r="G9" s="503">
        <v>111.7</v>
      </c>
      <c r="H9" s="505">
        <f t="shared" si="1"/>
        <v>128.46</v>
      </c>
      <c r="I9" s="506">
        <v>445.1</v>
      </c>
      <c r="J9" s="507">
        <f t="shared" si="2"/>
        <v>511.87</v>
      </c>
      <c r="K9" s="506">
        <v>62.21</v>
      </c>
      <c r="L9" s="508">
        <f t="shared" si="3"/>
        <v>71.540000000000006</v>
      </c>
      <c r="M9" s="509">
        <v>16</v>
      </c>
      <c r="N9" s="510">
        <f t="shared" si="4"/>
        <v>18.399999999999999</v>
      </c>
      <c r="O9" s="95"/>
      <c r="P9" s="92"/>
      <c r="Q9" s="83"/>
      <c r="R9" s="83"/>
      <c r="S9" s="83"/>
      <c r="T9" s="83"/>
      <c r="U9" s="83"/>
      <c r="V9" s="8"/>
      <c r="W9" s="8"/>
      <c r="X9" s="95"/>
      <c r="Y9" s="95"/>
      <c r="Z9" s="95"/>
      <c r="AA9" s="95"/>
      <c r="AB9" s="95"/>
      <c r="AC9" s="95"/>
    </row>
    <row r="10" spans="2:29" ht="21.65" customHeight="1" x14ac:dyDescent="0.25">
      <c r="B10" s="6"/>
      <c r="C10" s="1330"/>
      <c r="D10" s="494" t="s">
        <v>7</v>
      </c>
      <c r="E10" s="503">
        <v>142.06</v>
      </c>
      <c r="F10" s="504">
        <f t="shared" si="0"/>
        <v>163.37</v>
      </c>
      <c r="G10" s="503">
        <v>110.37</v>
      </c>
      <c r="H10" s="505">
        <f t="shared" si="1"/>
        <v>126.93</v>
      </c>
      <c r="I10" s="506">
        <v>428.9</v>
      </c>
      <c r="J10" s="507">
        <f t="shared" si="2"/>
        <v>493.24</v>
      </c>
      <c r="K10" s="506">
        <v>59.96</v>
      </c>
      <c r="L10" s="508">
        <f t="shared" si="3"/>
        <v>68.95</v>
      </c>
      <c r="M10" s="509">
        <v>15.57</v>
      </c>
      <c r="N10" s="510">
        <f t="shared" si="4"/>
        <v>17.91</v>
      </c>
      <c r="O10" s="95"/>
      <c r="P10" s="92"/>
      <c r="Q10" s="83"/>
      <c r="R10" s="83"/>
      <c r="S10" s="83"/>
      <c r="T10" s="83"/>
      <c r="U10" s="83"/>
      <c r="V10" s="8"/>
      <c r="W10" s="8"/>
      <c r="X10" s="95"/>
      <c r="Y10" s="95"/>
      <c r="Z10" s="95"/>
      <c r="AA10" s="95"/>
      <c r="AB10" s="95"/>
      <c r="AC10" s="95"/>
    </row>
    <row r="11" spans="2:29" ht="21.65" customHeight="1" x14ac:dyDescent="0.25">
      <c r="B11" s="6"/>
      <c r="C11" s="1331"/>
      <c r="D11" s="511" t="s">
        <v>83</v>
      </c>
      <c r="E11" s="512">
        <v>132.88999999999999</v>
      </c>
      <c r="F11" s="513">
        <f t="shared" si="0"/>
        <v>152.82</v>
      </c>
      <c r="G11" s="512">
        <v>103.33</v>
      </c>
      <c r="H11" s="514">
        <f t="shared" si="1"/>
        <v>118.83</v>
      </c>
      <c r="I11" s="515">
        <v>413.72</v>
      </c>
      <c r="J11" s="516">
        <f t="shared" si="2"/>
        <v>475.78</v>
      </c>
      <c r="K11" s="515">
        <v>57.82</v>
      </c>
      <c r="L11" s="517">
        <f t="shared" si="3"/>
        <v>66.489999999999995</v>
      </c>
      <c r="M11" s="518">
        <v>19.7</v>
      </c>
      <c r="N11" s="519">
        <f t="shared" si="4"/>
        <v>22.66</v>
      </c>
      <c r="O11" s="95"/>
      <c r="P11" s="92"/>
      <c r="Q11" s="83"/>
      <c r="R11" s="83"/>
      <c r="S11" s="83"/>
      <c r="T11" s="83"/>
      <c r="U11" s="83"/>
      <c r="V11" s="8"/>
      <c r="W11" s="8"/>
      <c r="X11" s="95"/>
      <c r="Y11" s="95"/>
      <c r="Z11" s="95"/>
      <c r="AA11" s="95"/>
      <c r="AB11" s="95"/>
      <c r="AC11" s="95"/>
    </row>
    <row r="12" spans="2:29" ht="21.65" customHeight="1" x14ac:dyDescent="0.25">
      <c r="B12" s="6"/>
      <c r="C12" s="1329" t="s">
        <v>29</v>
      </c>
      <c r="D12" s="494" t="s">
        <v>5</v>
      </c>
      <c r="E12" s="495">
        <v>153.16</v>
      </c>
      <c r="F12" s="496">
        <f t="shared" si="0"/>
        <v>176.13</v>
      </c>
      <c r="G12" s="495">
        <v>118.78</v>
      </c>
      <c r="H12" s="497">
        <f t="shared" si="1"/>
        <v>136.6</v>
      </c>
      <c r="I12" s="498">
        <v>464.61</v>
      </c>
      <c r="J12" s="499">
        <f t="shared" si="2"/>
        <v>534.29999999999995</v>
      </c>
      <c r="K12" s="498">
        <v>64.89</v>
      </c>
      <c r="L12" s="500">
        <f t="shared" si="3"/>
        <v>74.62</v>
      </c>
      <c r="M12" s="520">
        <v>17.63</v>
      </c>
      <c r="N12" s="521">
        <f t="shared" si="4"/>
        <v>20.27</v>
      </c>
      <c r="P12" s="92"/>
      <c r="Q12" s="93"/>
      <c r="R12" s="94"/>
      <c r="S12" s="82"/>
      <c r="T12" s="82"/>
      <c r="U12" s="82"/>
      <c r="V12" s="8"/>
      <c r="W12" s="8"/>
      <c r="X12" s="95"/>
      <c r="Y12" s="95"/>
      <c r="Z12" s="95"/>
      <c r="AA12" s="95"/>
      <c r="AB12" s="95"/>
      <c r="AC12" s="95"/>
    </row>
    <row r="13" spans="2:29" ht="21.65" customHeight="1" x14ac:dyDescent="0.25">
      <c r="B13" s="6"/>
      <c r="C13" s="1330"/>
      <c r="D13" s="494" t="s">
        <v>6</v>
      </c>
      <c r="E13" s="503">
        <v>146.12</v>
      </c>
      <c r="F13" s="504">
        <f t="shared" si="0"/>
        <v>168.04</v>
      </c>
      <c r="G13" s="503">
        <v>113.99</v>
      </c>
      <c r="H13" s="505">
        <f t="shared" si="1"/>
        <v>131.09</v>
      </c>
      <c r="I13" s="506">
        <v>449.63</v>
      </c>
      <c r="J13" s="507">
        <f t="shared" si="2"/>
        <v>517.07000000000005</v>
      </c>
      <c r="K13" s="506">
        <v>62.76</v>
      </c>
      <c r="L13" s="508">
        <f t="shared" si="3"/>
        <v>72.17</v>
      </c>
      <c r="M13" s="509">
        <v>16.14</v>
      </c>
      <c r="N13" s="510">
        <f t="shared" si="4"/>
        <v>18.559999999999999</v>
      </c>
      <c r="O13" s="96"/>
      <c r="P13" s="92"/>
      <c r="Q13" s="83"/>
      <c r="R13" s="83"/>
      <c r="S13" s="83"/>
      <c r="T13" s="83"/>
      <c r="U13" s="83"/>
      <c r="V13" s="8"/>
      <c r="W13" s="8"/>
      <c r="X13" s="95"/>
      <c r="Y13" s="95"/>
      <c r="Z13" s="95"/>
      <c r="AA13" s="95"/>
      <c r="AB13" s="95"/>
      <c r="AC13" s="95"/>
    </row>
    <row r="14" spans="2:29" ht="21.65" customHeight="1" x14ac:dyDescent="0.25">
      <c r="B14" s="6"/>
      <c r="C14" s="1330"/>
      <c r="D14" s="494" t="s">
        <v>7</v>
      </c>
      <c r="E14" s="503">
        <v>145.04</v>
      </c>
      <c r="F14" s="504">
        <f t="shared" si="0"/>
        <v>166.8</v>
      </c>
      <c r="G14" s="503">
        <v>112.62</v>
      </c>
      <c r="H14" s="505">
        <f t="shared" si="1"/>
        <v>129.51</v>
      </c>
      <c r="I14" s="506">
        <v>433.14</v>
      </c>
      <c r="J14" s="507">
        <f t="shared" si="2"/>
        <v>498.11</v>
      </c>
      <c r="K14" s="506">
        <v>60.52</v>
      </c>
      <c r="L14" s="508">
        <f t="shared" si="3"/>
        <v>69.599999999999994</v>
      </c>
      <c r="M14" s="509">
        <v>15.69</v>
      </c>
      <c r="N14" s="510">
        <f t="shared" si="4"/>
        <v>18.04</v>
      </c>
      <c r="O14" s="96"/>
      <c r="P14" s="92"/>
      <c r="Q14" s="83"/>
      <c r="R14" s="83"/>
      <c r="S14" s="83"/>
      <c r="T14" s="83"/>
      <c r="U14" s="83"/>
      <c r="V14" s="8"/>
      <c r="W14" s="8"/>
      <c r="X14" s="95"/>
      <c r="Y14" s="95"/>
      <c r="Z14" s="95"/>
      <c r="AA14" s="95"/>
      <c r="AB14" s="95"/>
      <c r="AC14" s="95"/>
    </row>
    <row r="15" spans="2:29" ht="21.65" customHeight="1" x14ac:dyDescent="0.25">
      <c r="B15" s="6"/>
      <c r="C15" s="1331"/>
      <c r="D15" s="511" t="s">
        <v>83</v>
      </c>
      <c r="E15" s="512">
        <v>135.69</v>
      </c>
      <c r="F15" s="513">
        <f t="shared" si="0"/>
        <v>156.04</v>
      </c>
      <c r="G15" s="512">
        <v>105.43</v>
      </c>
      <c r="H15" s="514">
        <f t="shared" si="1"/>
        <v>121.24</v>
      </c>
      <c r="I15" s="515">
        <v>417.94</v>
      </c>
      <c r="J15" s="516">
        <f t="shared" si="2"/>
        <v>480.63</v>
      </c>
      <c r="K15" s="515">
        <v>58.35</v>
      </c>
      <c r="L15" s="517">
        <f t="shared" si="3"/>
        <v>67.099999999999994</v>
      </c>
      <c r="M15" s="518">
        <v>19.86</v>
      </c>
      <c r="N15" s="519">
        <f t="shared" si="4"/>
        <v>22.84</v>
      </c>
      <c r="O15" s="96"/>
      <c r="P15" s="92"/>
      <c r="Q15" s="83"/>
      <c r="R15" s="83"/>
      <c r="S15" s="83"/>
      <c r="T15" s="83"/>
      <c r="U15" s="83"/>
      <c r="V15" s="8"/>
      <c r="W15" s="8"/>
      <c r="X15" s="95"/>
      <c r="Y15" s="95"/>
      <c r="Z15" s="95"/>
      <c r="AA15" s="95"/>
      <c r="AB15" s="95"/>
      <c r="AC15" s="95"/>
    </row>
    <row r="16" spans="2:29" ht="21.65" customHeight="1" x14ac:dyDescent="0.25">
      <c r="B16" s="6"/>
      <c r="C16" s="1329" t="s">
        <v>30</v>
      </c>
      <c r="D16" s="494" t="s">
        <v>5</v>
      </c>
      <c r="E16" s="495">
        <v>154.58000000000001</v>
      </c>
      <c r="F16" s="496">
        <f t="shared" si="0"/>
        <v>177.77</v>
      </c>
      <c r="G16" s="495">
        <v>119.93</v>
      </c>
      <c r="H16" s="497">
        <f t="shared" si="1"/>
        <v>137.91999999999999</v>
      </c>
      <c r="I16" s="498">
        <v>469.37</v>
      </c>
      <c r="J16" s="499">
        <f t="shared" si="2"/>
        <v>539.78</v>
      </c>
      <c r="K16" s="498">
        <v>65.56</v>
      </c>
      <c r="L16" s="500">
        <f t="shared" si="3"/>
        <v>75.39</v>
      </c>
      <c r="M16" s="520">
        <v>17.84</v>
      </c>
      <c r="N16" s="521">
        <f t="shared" si="4"/>
        <v>20.52</v>
      </c>
      <c r="P16" s="92"/>
      <c r="Q16" s="93"/>
      <c r="R16" s="94"/>
      <c r="S16" s="82"/>
      <c r="T16" s="82"/>
      <c r="U16" s="82"/>
      <c r="V16" s="8"/>
      <c r="W16" s="8"/>
      <c r="X16" s="95"/>
      <c r="Y16" s="95"/>
      <c r="Z16" s="95"/>
      <c r="AA16" s="95"/>
      <c r="AB16" s="95"/>
      <c r="AC16" s="95"/>
    </row>
    <row r="17" spans="2:33" ht="21.65" customHeight="1" x14ac:dyDescent="0.25">
      <c r="B17" s="6"/>
      <c r="C17" s="1330"/>
      <c r="D17" s="494" t="s">
        <v>6</v>
      </c>
      <c r="E17" s="503">
        <v>147.57</v>
      </c>
      <c r="F17" s="504">
        <f t="shared" si="0"/>
        <v>169.71</v>
      </c>
      <c r="G17" s="503">
        <v>115.18</v>
      </c>
      <c r="H17" s="505">
        <f t="shared" si="1"/>
        <v>132.46</v>
      </c>
      <c r="I17" s="506">
        <v>454.14</v>
      </c>
      <c r="J17" s="507">
        <f t="shared" si="2"/>
        <v>522.26</v>
      </c>
      <c r="K17" s="506">
        <v>63.47</v>
      </c>
      <c r="L17" s="508">
        <f t="shared" si="3"/>
        <v>72.989999999999995</v>
      </c>
      <c r="M17" s="509">
        <v>16.29</v>
      </c>
      <c r="N17" s="510">
        <f t="shared" si="4"/>
        <v>18.73</v>
      </c>
      <c r="O17" s="9"/>
      <c r="P17" s="92"/>
      <c r="Q17" s="83"/>
      <c r="R17" s="83"/>
      <c r="S17" s="83"/>
      <c r="T17" s="83"/>
      <c r="U17" s="83"/>
      <c r="V17" s="8"/>
      <c r="W17" s="8"/>
      <c r="X17" s="95"/>
      <c r="Y17" s="95"/>
      <c r="Z17" s="95"/>
      <c r="AA17" s="95"/>
      <c r="AB17" s="95"/>
      <c r="AC17" s="95"/>
    </row>
    <row r="18" spans="2:33" ht="21.65" customHeight="1" x14ac:dyDescent="0.25">
      <c r="B18" s="6"/>
      <c r="C18" s="1330"/>
      <c r="D18" s="494" t="s">
        <v>7</v>
      </c>
      <c r="E18" s="503">
        <v>146.44999999999999</v>
      </c>
      <c r="F18" s="504">
        <f t="shared" si="0"/>
        <v>168.42</v>
      </c>
      <c r="G18" s="503">
        <v>113.73</v>
      </c>
      <c r="H18" s="505">
        <f t="shared" si="1"/>
        <v>130.79</v>
      </c>
      <c r="I18" s="506">
        <v>437.51</v>
      </c>
      <c r="J18" s="507">
        <f t="shared" si="2"/>
        <v>503.14</v>
      </c>
      <c r="K18" s="506">
        <v>61.13</v>
      </c>
      <c r="L18" s="508">
        <f t="shared" si="3"/>
        <v>70.3</v>
      </c>
      <c r="M18" s="509">
        <v>15.78</v>
      </c>
      <c r="N18" s="510">
        <f t="shared" si="4"/>
        <v>18.149999999999999</v>
      </c>
      <c r="O18" s="9"/>
      <c r="P18" s="92"/>
      <c r="Q18" s="83"/>
      <c r="R18" s="83"/>
      <c r="S18" s="83"/>
      <c r="T18" s="83"/>
      <c r="U18" s="83"/>
      <c r="V18" s="8"/>
      <c r="W18" s="8"/>
      <c r="X18" s="95"/>
      <c r="Y18" s="95"/>
      <c r="Z18" s="95"/>
      <c r="AA18" s="95"/>
      <c r="AB18" s="95"/>
      <c r="AC18" s="95"/>
    </row>
    <row r="19" spans="2:33" ht="21.65" customHeight="1" x14ac:dyDescent="0.25">
      <c r="B19" s="6"/>
      <c r="C19" s="1331"/>
      <c r="D19" s="511" t="s">
        <v>83</v>
      </c>
      <c r="E19" s="512">
        <v>137.01</v>
      </c>
      <c r="F19" s="513">
        <f t="shared" si="0"/>
        <v>157.56</v>
      </c>
      <c r="G19" s="512">
        <v>106.52</v>
      </c>
      <c r="H19" s="514">
        <f t="shared" si="1"/>
        <v>122.5</v>
      </c>
      <c r="I19" s="515">
        <v>422.11</v>
      </c>
      <c r="J19" s="516">
        <f t="shared" si="2"/>
        <v>485.43</v>
      </c>
      <c r="K19" s="515">
        <v>58.93</v>
      </c>
      <c r="L19" s="517">
        <f t="shared" si="3"/>
        <v>67.77</v>
      </c>
      <c r="M19" s="518">
        <v>20.16</v>
      </c>
      <c r="N19" s="519">
        <f t="shared" si="4"/>
        <v>23.18</v>
      </c>
      <c r="O19" s="95"/>
      <c r="P19" s="92"/>
      <c r="Q19" s="84"/>
      <c r="R19" s="84"/>
      <c r="S19" s="84"/>
      <c r="T19" s="84"/>
      <c r="U19" s="84"/>
      <c r="V19" s="8"/>
      <c r="W19" s="8"/>
      <c r="X19" s="95"/>
      <c r="Y19" s="95"/>
      <c r="Z19" s="95"/>
      <c r="AA19" s="95"/>
      <c r="AB19" s="95"/>
      <c r="AC19" s="95"/>
    </row>
    <row r="20" spans="2:33" ht="21.65" customHeight="1" x14ac:dyDescent="0.25">
      <c r="B20" s="6"/>
      <c r="C20" s="1329" t="s">
        <v>31</v>
      </c>
      <c r="D20" s="494" t="s">
        <v>5</v>
      </c>
      <c r="E20" s="495">
        <v>156.24</v>
      </c>
      <c r="F20" s="496">
        <f t="shared" si="0"/>
        <v>179.68</v>
      </c>
      <c r="G20" s="495">
        <v>121.14</v>
      </c>
      <c r="H20" s="497">
        <f t="shared" si="1"/>
        <v>139.31</v>
      </c>
      <c r="I20" s="498">
        <v>473.93</v>
      </c>
      <c r="J20" s="499">
        <f t="shared" si="2"/>
        <v>545.02</v>
      </c>
      <c r="K20" s="498">
        <v>66.19</v>
      </c>
      <c r="L20" s="500">
        <f t="shared" si="3"/>
        <v>76.12</v>
      </c>
      <c r="M20" s="520">
        <v>17.95</v>
      </c>
      <c r="N20" s="521">
        <f t="shared" si="4"/>
        <v>20.64</v>
      </c>
      <c r="P20" s="92"/>
      <c r="Q20" s="93"/>
      <c r="R20" s="94"/>
      <c r="S20" s="82"/>
      <c r="T20" s="82"/>
      <c r="U20" s="82"/>
      <c r="V20" s="8"/>
      <c r="W20" s="8"/>
      <c r="X20" s="95"/>
      <c r="Y20" s="95"/>
      <c r="Z20" s="95"/>
      <c r="AA20" s="95"/>
      <c r="AB20" s="95"/>
      <c r="AC20" s="95"/>
    </row>
    <row r="21" spans="2:33" ht="21.65" customHeight="1" x14ac:dyDescent="0.25">
      <c r="B21" s="6"/>
      <c r="C21" s="1330"/>
      <c r="D21" s="494" t="s">
        <v>6</v>
      </c>
      <c r="E21" s="503">
        <v>149</v>
      </c>
      <c r="F21" s="504">
        <f t="shared" si="0"/>
        <v>171.35</v>
      </c>
      <c r="G21" s="503">
        <v>116.28</v>
      </c>
      <c r="H21" s="505">
        <f t="shared" si="1"/>
        <v>133.72</v>
      </c>
      <c r="I21" s="506">
        <v>458.68</v>
      </c>
      <c r="J21" s="507">
        <f t="shared" si="2"/>
        <v>527.48</v>
      </c>
      <c r="K21" s="506">
        <v>64.040000000000006</v>
      </c>
      <c r="L21" s="508">
        <f t="shared" si="3"/>
        <v>73.650000000000006</v>
      </c>
      <c r="M21" s="509">
        <v>16.48</v>
      </c>
      <c r="N21" s="510">
        <f t="shared" si="4"/>
        <v>18.95</v>
      </c>
      <c r="O21" s="9"/>
      <c r="P21" s="92"/>
      <c r="Q21" s="83"/>
      <c r="R21" s="83"/>
      <c r="S21" s="83"/>
      <c r="T21" s="83"/>
      <c r="U21" s="83"/>
      <c r="V21" s="8"/>
      <c r="W21" s="8"/>
      <c r="X21" s="95"/>
      <c r="Y21" s="95"/>
      <c r="Z21" s="95"/>
      <c r="AA21" s="95"/>
      <c r="AB21" s="95"/>
      <c r="AC21" s="95"/>
    </row>
    <row r="22" spans="2:33" ht="21.65" customHeight="1" x14ac:dyDescent="0.25">
      <c r="B22" s="6"/>
      <c r="C22" s="1330"/>
      <c r="D22" s="494" t="s">
        <v>7</v>
      </c>
      <c r="E22" s="503">
        <v>147.97</v>
      </c>
      <c r="F22" s="504">
        <f t="shared" si="0"/>
        <v>170.17</v>
      </c>
      <c r="G22" s="503">
        <v>114.84</v>
      </c>
      <c r="H22" s="505">
        <f t="shared" si="1"/>
        <v>132.07</v>
      </c>
      <c r="I22" s="506">
        <v>441.96</v>
      </c>
      <c r="J22" s="507">
        <f t="shared" si="2"/>
        <v>508.25</v>
      </c>
      <c r="K22" s="506">
        <v>61.75</v>
      </c>
      <c r="L22" s="508">
        <f t="shared" si="3"/>
        <v>71.010000000000005</v>
      </c>
      <c r="M22" s="509">
        <v>15.93</v>
      </c>
      <c r="N22" s="510">
        <f t="shared" si="4"/>
        <v>18.32</v>
      </c>
      <c r="O22" s="9"/>
      <c r="P22" s="92"/>
      <c r="Q22" s="83"/>
      <c r="R22" s="83"/>
      <c r="S22" s="83"/>
      <c r="T22" s="83"/>
      <c r="U22" s="83"/>
      <c r="V22" s="8"/>
      <c r="W22" s="8"/>
      <c r="X22" s="95"/>
      <c r="Y22" s="95"/>
      <c r="Z22" s="95"/>
      <c r="AA22" s="95"/>
      <c r="AB22" s="95"/>
      <c r="AC22" s="95"/>
    </row>
    <row r="23" spans="2:33" ht="21.65" customHeight="1" thickBot="1" x14ac:dyDescent="0.3">
      <c r="B23" s="6"/>
      <c r="C23" s="1345"/>
      <c r="D23" s="522" t="s">
        <v>83</v>
      </c>
      <c r="E23" s="523">
        <v>138.47999999999999</v>
      </c>
      <c r="F23" s="524">
        <f t="shared" si="0"/>
        <v>159.25</v>
      </c>
      <c r="G23" s="523">
        <v>107.68</v>
      </c>
      <c r="H23" s="525">
        <f t="shared" si="1"/>
        <v>123.83</v>
      </c>
      <c r="I23" s="526">
        <v>426.39</v>
      </c>
      <c r="J23" s="527">
        <f t="shared" si="2"/>
        <v>490.35</v>
      </c>
      <c r="K23" s="526">
        <v>59.53</v>
      </c>
      <c r="L23" s="528">
        <f t="shared" si="3"/>
        <v>68.459999999999994</v>
      </c>
      <c r="M23" s="529">
        <v>20.3</v>
      </c>
      <c r="N23" s="530">
        <f t="shared" si="4"/>
        <v>23.35</v>
      </c>
      <c r="O23" s="95"/>
      <c r="P23" s="92"/>
      <c r="Q23" s="84"/>
      <c r="R23" s="84"/>
      <c r="S23" s="84"/>
      <c r="T23" s="84"/>
      <c r="U23" s="84"/>
      <c r="V23" s="8"/>
      <c r="W23" s="8"/>
      <c r="X23" s="95"/>
      <c r="Y23" s="95"/>
      <c r="Z23" s="95"/>
      <c r="AA23" s="95"/>
      <c r="AB23" s="95"/>
      <c r="AC23" s="95"/>
    </row>
    <row r="24" spans="2:33" ht="20.25" customHeight="1" x14ac:dyDescent="0.25">
      <c r="B24" s="10"/>
      <c r="C24" s="531"/>
      <c r="D24" s="532" t="s">
        <v>84</v>
      </c>
      <c r="E24" s="533"/>
      <c r="F24" s="534"/>
      <c r="G24" s="533"/>
      <c r="H24" s="534"/>
      <c r="I24" s="533"/>
      <c r="J24" s="534"/>
      <c r="K24" s="533"/>
      <c r="L24" s="534"/>
      <c r="M24" s="535"/>
      <c r="N24" s="536"/>
      <c r="O24" s="95"/>
      <c r="P24" s="92"/>
      <c r="Q24" s="84"/>
      <c r="R24" s="84"/>
      <c r="S24" s="84"/>
      <c r="T24" s="84"/>
      <c r="U24" s="84"/>
      <c r="V24" s="8"/>
      <c r="W24" s="8"/>
      <c r="X24" s="95"/>
      <c r="Y24" s="95"/>
      <c r="Z24" s="95"/>
      <c r="AA24" s="95"/>
      <c r="AB24" s="95"/>
      <c r="AC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33"/>
      <c r="J25" s="483"/>
      <c r="K25" s="483"/>
      <c r="L25" s="483"/>
      <c r="M25" s="483"/>
      <c r="N25" s="539"/>
      <c r="Q25" s="56"/>
      <c r="R25" s="97"/>
      <c r="S25" s="9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30.65" customHeight="1" thickBot="1" x14ac:dyDescent="0.5">
      <c r="B26" s="10"/>
      <c r="C26" s="1420" t="s">
        <v>27</v>
      </c>
      <c r="D26" s="1421"/>
      <c r="E26" s="1421"/>
      <c r="F26" s="1421"/>
      <c r="G26" s="1421"/>
      <c r="H26" s="1421"/>
      <c r="I26" s="1421"/>
      <c r="J26" s="1422"/>
      <c r="K26" s="539"/>
      <c r="L26" s="539"/>
      <c r="M26" s="483"/>
      <c r="N26" s="539"/>
    </row>
    <row r="27" spans="2:33" ht="6.65" customHeight="1" thickBot="1" x14ac:dyDescent="0.5">
      <c r="B27" s="10"/>
      <c r="C27" s="1424" t="s">
        <v>1</v>
      </c>
      <c r="D27" s="1425"/>
      <c r="E27" s="1432" t="s">
        <v>143</v>
      </c>
      <c r="F27" s="1433"/>
      <c r="G27" s="1432" t="s">
        <v>304</v>
      </c>
      <c r="H27" s="1433"/>
      <c r="I27" s="1415" t="s">
        <v>388</v>
      </c>
      <c r="J27" s="1436"/>
      <c r="K27" s="540"/>
      <c r="L27" s="539"/>
      <c r="M27" s="483"/>
      <c r="N27" s="539"/>
    </row>
    <row r="28" spans="2:33" ht="55.9" customHeight="1" x14ac:dyDescent="0.45">
      <c r="B28" s="10"/>
      <c r="C28" s="1310"/>
      <c r="D28" s="1257"/>
      <c r="E28" s="1434"/>
      <c r="F28" s="1435"/>
      <c r="G28" s="1434"/>
      <c r="H28" s="1435"/>
      <c r="I28" s="1437"/>
      <c r="J28" s="1438"/>
      <c r="K28" s="541"/>
      <c r="L28" s="542" t="s">
        <v>1</v>
      </c>
      <c r="M28" s="1432" t="s">
        <v>153</v>
      </c>
      <c r="N28" s="1416"/>
    </row>
    <row r="29" spans="2:33" ht="24.75" customHeight="1" x14ac:dyDescent="0.5">
      <c r="B29" s="10"/>
      <c r="C29" s="1274"/>
      <c r="D29" s="1275"/>
      <c r="E29" s="543"/>
      <c r="F29" s="544" t="s">
        <v>25</v>
      </c>
      <c r="G29" s="543"/>
      <c r="H29" s="545" t="s">
        <v>25</v>
      </c>
      <c r="I29" s="543"/>
      <c r="J29" s="492" t="s">
        <v>25</v>
      </c>
      <c r="K29" s="546"/>
      <c r="L29" s="547"/>
      <c r="M29" s="548"/>
      <c r="N29" s="492" t="s">
        <v>25</v>
      </c>
    </row>
    <row r="30" spans="2:33" ht="21.65" customHeight="1" x14ac:dyDescent="0.45">
      <c r="B30" s="10"/>
      <c r="C30" s="1362" t="s">
        <v>5</v>
      </c>
      <c r="D30" s="1363"/>
      <c r="E30" s="549">
        <v>34.79</v>
      </c>
      <c r="F30" s="550">
        <f>ROUND(E30 * (1 + VAT), 2)</f>
        <v>40.01</v>
      </c>
      <c r="G30" s="549">
        <v>65.959999999999994</v>
      </c>
      <c r="H30" s="551">
        <f>ROUND(G30 * (1 + VAT), 2)</f>
        <v>75.849999999999994</v>
      </c>
      <c r="I30" s="552">
        <v>0</v>
      </c>
      <c r="J30" s="553">
        <f>ROUND(I30 * (1 + VAT), 2)</f>
        <v>0</v>
      </c>
      <c r="K30" s="546"/>
      <c r="L30" s="554" t="s">
        <v>5</v>
      </c>
      <c r="M30" s="555">
        <v>0.8</v>
      </c>
      <c r="N30" s="556">
        <f>ROUND(M30 * (1 + VAT), 2)</f>
        <v>0.92</v>
      </c>
    </row>
    <row r="31" spans="2:33" ht="21.65" customHeight="1" x14ac:dyDescent="0.45">
      <c r="B31" s="10"/>
      <c r="C31" s="1344" t="s">
        <v>6</v>
      </c>
      <c r="D31" s="1261"/>
      <c r="E31" s="557">
        <v>31.91</v>
      </c>
      <c r="F31" s="558">
        <f>ROUND(E31 * (1 + VAT), 2)</f>
        <v>36.700000000000003</v>
      </c>
      <c r="G31" s="557">
        <v>60.52</v>
      </c>
      <c r="H31" s="559">
        <f>ROUND(G31 * (1 + VAT), 2)</f>
        <v>69.599999999999994</v>
      </c>
      <c r="I31" s="560">
        <v>0</v>
      </c>
      <c r="J31" s="561">
        <f>ROUND(I31 * (1 + VAT), 2)</f>
        <v>0</v>
      </c>
      <c r="K31" s="546"/>
      <c r="L31" s="562" t="s">
        <v>6</v>
      </c>
      <c r="M31" s="563">
        <v>0.79</v>
      </c>
      <c r="N31" s="564">
        <f>ROUND(M31 * (1 + VAT), 2)</f>
        <v>0.91</v>
      </c>
    </row>
    <row r="32" spans="2:33" ht="21.65" customHeight="1" x14ac:dyDescent="0.45">
      <c r="B32" s="10"/>
      <c r="C32" s="1344" t="s">
        <v>7</v>
      </c>
      <c r="D32" s="1261"/>
      <c r="E32" s="557">
        <v>11.4</v>
      </c>
      <c r="F32" s="558">
        <f>ROUND(E32 * (1 + VAT), 2)</f>
        <v>13.11</v>
      </c>
      <c r="G32" s="557">
        <v>21.09</v>
      </c>
      <c r="H32" s="558">
        <f>ROUND(G32 * (1 + VAT), 2)</f>
        <v>24.25</v>
      </c>
      <c r="I32" s="565">
        <v>28.11</v>
      </c>
      <c r="J32" s="566">
        <f>ROUND(I32 * (1 + VAT), 2)</f>
        <v>32.33</v>
      </c>
      <c r="K32" s="546"/>
      <c r="L32" s="562" t="s">
        <v>7</v>
      </c>
      <c r="M32" s="563">
        <v>0.77</v>
      </c>
      <c r="N32" s="564">
        <f>ROUND(M32 * (1 + VAT), 2)</f>
        <v>0.89</v>
      </c>
      <c r="X32" s="84"/>
      <c r="Y32" s="84"/>
      <c r="Z32" s="8"/>
      <c r="AA32" s="8"/>
      <c r="AB32" s="95"/>
      <c r="AC32" s="95"/>
      <c r="AD32" s="95"/>
      <c r="AE32" s="95"/>
      <c r="AF32" s="95"/>
      <c r="AG32" s="95"/>
    </row>
    <row r="33" spans="2:33" ht="21.65" customHeight="1" thickBot="1" x14ac:dyDescent="0.5">
      <c r="B33" s="10"/>
      <c r="C33" s="1368" t="s">
        <v>85</v>
      </c>
      <c r="D33" s="1369"/>
      <c r="E33" s="567">
        <v>0</v>
      </c>
      <c r="F33" s="568">
        <f>ROUND(E33 * (1 + VAT), 2)</f>
        <v>0</v>
      </c>
      <c r="G33" s="567">
        <v>0</v>
      </c>
      <c r="H33" s="568">
        <f>ROUND(G33 * (1 + VAT), 2)</f>
        <v>0</v>
      </c>
      <c r="I33" s="569">
        <v>28.11</v>
      </c>
      <c r="J33" s="570">
        <f>ROUND(I33 * (1 + VAT), 2)</f>
        <v>32.33</v>
      </c>
      <c r="K33" s="546"/>
      <c r="L33" s="571" t="s">
        <v>83</v>
      </c>
      <c r="M33" s="572">
        <v>0.71</v>
      </c>
      <c r="N33" s="573">
        <f>ROUND(M33 * (1 + VAT), 2)</f>
        <v>0.82</v>
      </c>
      <c r="X33" s="84"/>
      <c r="Y33" s="84"/>
      <c r="Z33" s="8"/>
      <c r="AA33" s="8"/>
      <c r="AB33" s="95"/>
      <c r="AC33" s="95"/>
      <c r="AD33" s="95"/>
      <c r="AE33" s="95"/>
      <c r="AF33" s="95"/>
      <c r="AG33" s="95"/>
    </row>
    <row r="34" spans="2:33" ht="20.25" customHeight="1" x14ac:dyDescent="0.45">
      <c r="B34" s="10"/>
      <c r="C34" s="574"/>
      <c r="D34" s="574"/>
      <c r="E34" s="539"/>
      <c r="F34" s="539"/>
      <c r="G34" s="575"/>
      <c r="H34" s="536"/>
      <c r="I34" s="575"/>
      <c r="J34" s="536"/>
      <c r="K34" s="576"/>
      <c r="L34" s="532" t="s">
        <v>84</v>
      </c>
      <c r="M34" s="577"/>
      <c r="N34" s="578"/>
      <c r="X34" s="84"/>
      <c r="Y34" s="84"/>
      <c r="Z34" s="8"/>
      <c r="AA34" s="8"/>
      <c r="AB34" s="95"/>
      <c r="AC34" s="95"/>
      <c r="AD34" s="95"/>
      <c r="AE34" s="95"/>
      <c r="AF34" s="95"/>
      <c r="AG34" s="95"/>
    </row>
    <row r="35" spans="2:33" ht="20.25" customHeight="1" thickBot="1" x14ac:dyDescent="0.5">
      <c r="B35" s="10"/>
      <c r="C35" s="539"/>
      <c r="D35" s="539"/>
      <c r="E35" s="539"/>
      <c r="F35" s="539"/>
      <c r="G35" s="539"/>
      <c r="H35" s="539"/>
      <c r="I35" s="539"/>
      <c r="J35" s="539"/>
      <c r="K35" s="539"/>
      <c r="L35" s="539"/>
      <c r="M35" s="483"/>
      <c r="N35" s="539"/>
      <c r="Q35" s="99"/>
      <c r="R35" s="99"/>
      <c r="S35" s="95"/>
      <c r="T35" s="92"/>
      <c r="U35" s="84"/>
      <c r="V35" s="84"/>
      <c r="W35" s="84"/>
      <c r="X35" s="84"/>
      <c r="Y35" s="84"/>
      <c r="Z35" s="8"/>
      <c r="AA35" s="8"/>
      <c r="AB35" s="95"/>
      <c r="AC35" s="95"/>
      <c r="AD35" s="95"/>
      <c r="AE35" s="95"/>
      <c r="AF35" s="95"/>
      <c r="AG35" s="95"/>
    </row>
    <row r="36" spans="2:33" ht="20.25" customHeight="1" x14ac:dyDescent="0.45">
      <c r="B36" s="10"/>
      <c r="C36" s="1428" t="s">
        <v>51</v>
      </c>
      <c r="D36" s="1284" t="s">
        <v>389</v>
      </c>
      <c r="E36" s="1430"/>
      <c r="F36" s="1284" t="s">
        <v>390</v>
      </c>
      <c r="G36" s="1431"/>
      <c r="H36" s="539"/>
      <c r="I36" s="1401" t="s">
        <v>308</v>
      </c>
      <c r="J36" s="1423"/>
      <c r="K36" s="1415" t="s">
        <v>391</v>
      </c>
      <c r="L36" s="1416"/>
      <c r="M36" s="483"/>
      <c r="N36" s="539"/>
      <c r="P36" s="8"/>
      <c r="Q36" s="95"/>
      <c r="R36" s="92"/>
      <c r="S36" s="84"/>
      <c r="T36" s="84"/>
      <c r="U36" s="84"/>
      <c r="V36" s="84"/>
      <c r="W36" s="84"/>
      <c r="X36" s="8"/>
      <c r="Y36" s="8"/>
      <c r="Z36" s="95"/>
      <c r="AA36" s="95"/>
      <c r="AB36" s="95"/>
      <c r="AC36" s="95"/>
      <c r="AD36" s="95"/>
      <c r="AE36" s="95"/>
    </row>
    <row r="37" spans="2:33" ht="75.650000000000006" customHeight="1" x14ac:dyDescent="0.45">
      <c r="B37" s="10"/>
      <c r="C37" s="1429"/>
      <c r="D37" s="1417"/>
      <c r="E37" s="1273"/>
      <c r="F37" s="1417"/>
      <c r="G37" s="1239"/>
      <c r="H37" s="539"/>
      <c r="I37" s="1403"/>
      <c r="J37" s="1273"/>
      <c r="K37" s="1417"/>
      <c r="L37" s="1239"/>
      <c r="M37" s="483"/>
      <c r="N37" s="539"/>
      <c r="P37" s="8"/>
      <c r="W37" s="84"/>
      <c r="X37" s="8"/>
      <c r="Y37" s="8"/>
      <c r="Z37" s="95"/>
      <c r="AA37" s="95"/>
      <c r="AB37" s="95"/>
      <c r="AC37" s="95"/>
      <c r="AD37" s="95"/>
      <c r="AE37" s="95"/>
    </row>
    <row r="38" spans="2:33" ht="31.15" customHeight="1" x14ac:dyDescent="0.45">
      <c r="B38" s="10"/>
      <c r="C38" s="579"/>
      <c r="D38" s="580"/>
      <c r="E38" s="581" t="s">
        <v>25</v>
      </c>
      <c r="F38" s="582"/>
      <c r="G38" s="583" t="s">
        <v>25</v>
      </c>
      <c r="H38" s="539"/>
      <c r="I38" s="1403"/>
      <c r="J38" s="1273"/>
      <c r="K38" s="1426"/>
      <c r="L38" s="1427"/>
      <c r="M38" s="483"/>
      <c r="N38" s="539"/>
      <c r="P38" s="97"/>
      <c r="Q38" s="95"/>
      <c r="R38" s="92"/>
      <c r="S38" s="84"/>
      <c r="T38" s="84"/>
      <c r="U38" s="84"/>
      <c r="V38" s="84"/>
      <c r="W38" s="84"/>
      <c r="X38" s="8"/>
      <c r="Y38" s="8"/>
      <c r="Z38" s="95"/>
      <c r="AA38" s="95"/>
      <c r="AB38" s="95"/>
      <c r="AC38" s="95"/>
      <c r="AD38" s="95"/>
      <c r="AE38" s="95"/>
    </row>
    <row r="39" spans="2:33" ht="21.65" customHeight="1" x14ac:dyDescent="0.45">
      <c r="B39" s="10"/>
      <c r="C39" s="585" t="s">
        <v>44</v>
      </c>
      <c r="D39" s="586">
        <v>399.38</v>
      </c>
      <c r="E39" s="587">
        <f>ROUND(D39 * (1 + VAT), 2)</f>
        <v>459.29</v>
      </c>
      <c r="F39" s="588">
        <v>180</v>
      </c>
      <c r="G39" s="589">
        <f>ROUND(F39 * (1 + VAT), 2)</f>
        <v>207</v>
      </c>
      <c r="H39" s="539"/>
      <c r="I39" s="598"/>
      <c r="J39" s="599" t="s">
        <v>25</v>
      </c>
      <c r="K39" s="600"/>
      <c r="L39" s="601" t="s">
        <v>25</v>
      </c>
      <c r="M39" s="539"/>
      <c r="N39" s="539"/>
      <c r="O39" s="56"/>
      <c r="P39" s="97"/>
      <c r="Q39" s="95"/>
      <c r="R39" s="92"/>
      <c r="S39" s="84"/>
      <c r="T39" s="84"/>
      <c r="U39" s="84"/>
      <c r="V39" s="84"/>
      <c r="W39" s="84"/>
      <c r="X39" s="8"/>
      <c r="Y39" s="8"/>
      <c r="Z39" s="95"/>
      <c r="AA39" s="95"/>
      <c r="AB39" s="95"/>
      <c r="AC39" s="95"/>
      <c r="AD39" s="95"/>
      <c r="AE39" s="95"/>
    </row>
    <row r="40" spans="2:33" ht="21.65" customHeight="1" thickBot="1" x14ac:dyDescent="0.5">
      <c r="B40" s="10"/>
      <c r="C40" s="590" t="s">
        <v>32</v>
      </c>
      <c r="D40" s="591">
        <v>7826.42</v>
      </c>
      <c r="E40" s="592">
        <f>ROUND(D40 * (1 + VAT), 2)</f>
        <v>9000.3799999999992</v>
      </c>
      <c r="F40" s="593">
        <v>249.94</v>
      </c>
      <c r="G40" s="594">
        <f>ROUND(F40 * (1 + VAT), 2)</f>
        <v>287.43</v>
      </c>
      <c r="H40" s="539"/>
      <c r="I40" s="602">
        <v>15.56</v>
      </c>
      <c r="J40" s="603">
        <f>ROUND(I40 * (1 + VAT), 2)</f>
        <v>17.89</v>
      </c>
      <c r="K40" s="604">
        <v>9.23</v>
      </c>
      <c r="L40" s="605">
        <f>ROUND(K40 * (1 + VAT), 2)</f>
        <v>10.61</v>
      </c>
      <c r="M40" s="539"/>
      <c r="N40" s="539"/>
      <c r="O40" s="56"/>
      <c r="P40" s="97"/>
      <c r="Q40" s="95"/>
      <c r="R40" s="92"/>
      <c r="S40" s="84"/>
      <c r="T40" s="84"/>
      <c r="U40" s="84"/>
      <c r="V40" s="84"/>
      <c r="W40" s="84"/>
      <c r="X40" s="8"/>
      <c r="Y40" s="8"/>
      <c r="Z40" s="95"/>
      <c r="AA40" s="95"/>
      <c r="AB40" s="95"/>
      <c r="AC40" s="95"/>
      <c r="AD40" s="95"/>
      <c r="AE40" s="95"/>
    </row>
    <row r="41" spans="2:33" ht="20.25" customHeight="1" x14ac:dyDescent="0.4">
      <c r="B41" s="10"/>
      <c r="C41" s="232"/>
      <c r="D41" s="226"/>
      <c r="E41" s="227"/>
      <c r="F41" s="226"/>
      <c r="G41" s="227"/>
      <c r="H41" s="118"/>
      <c r="I41" s="118"/>
      <c r="J41" s="118"/>
      <c r="K41" s="118"/>
      <c r="L41" s="118"/>
      <c r="M41" s="118"/>
      <c r="N41" s="118"/>
      <c r="O41" s="56"/>
      <c r="P41" s="97"/>
      <c r="Q41" s="95"/>
      <c r="R41" s="92"/>
      <c r="S41" s="84"/>
      <c r="T41" s="84"/>
      <c r="U41" s="84"/>
      <c r="V41" s="84"/>
      <c r="W41" s="84"/>
      <c r="X41" s="8"/>
      <c r="Y41" s="8"/>
      <c r="Z41" s="95"/>
      <c r="AA41" s="95"/>
      <c r="AB41" s="95"/>
      <c r="AC41" s="95"/>
      <c r="AD41" s="95"/>
      <c r="AE41" s="95"/>
    </row>
    <row r="42" spans="2:33" s="57" customFormat="1" ht="20.9" customHeight="1" x14ac:dyDescent="0.4">
      <c r="C42" s="118"/>
      <c r="D42" s="118"/>
      <c r="E42" s="118"/>
      <c r="F42" s="118"/>
      <c r="G42" s="118"/>
      <c r="H42" s="118"/>
      <c r="I42" s="118"/>
      <c r="J42" s="118"/>
      <c r="K42" s="117"/>
      <c r="L42" s="118"/>
      <c r="M42" s="118"/>
      <c r="N42" s="118"/>
      <c r="O42" s="91"/>
      <c r="P42" s="91"/>
    </row>
    <row r="43" spans="2:33" s="57" customFormat="1" ht="28.5" customHeight="1" x14ac:dyDescent="0.4">
      <c r="G43" s="233"/>
      <c r="H43" s="233"/>
      <c r="I43" s="233"/>
      <c r="J43" s="233"/>
      <c r="K43" s="233"/>
      <c r="L43" s="118"/>
      <c r="M43" s="118"/>
      <c r="N43" s="118"/>
      <c r="O43" s="91"/>
      <c r="P43" s="91"/>
    </row>
    <row r="44" spans="2:33" s="57" customFormat="1" ht="49.4" customHeight="1" x14ac:dyDescent="0.4">
      <c r="G44" s="233"/>
      <c r="H44" s="233"/>
      <c r="I44" s="233"/>
      <c r="J44" s="233"/>
      <c r="K44" s="233"/>
      <c r="L44" s="118"/>
      <c r="M44" s="118"/>
      <c r="N44" s="118"/>
      <c r="O44" s="91"/>
      <c r="P44" s="91"/>
    </row>
    <row r="45" spans="2:33" s="57" customFormat="1" ht="4.1500000000000004" customHeight="1" x14ac:dyDescent="0.4">
      <c r="G45" s="233"/>
      <c r="H45" s="233"/>
      <c r="I45" s="233"/>
      <c r="J45" s="233"/>
      <c r="K45" s="233"/>
      <c r="L45" s="117"/>
      <c r="M45" s="117"/>
      <c r="N45" s="118"/>
      <c r="O45" s="91"/>
      <c r="P45" s="91"/>
    </row>
    <row r="46" spans="2:33" s="57" customFormat="1" ht="16.899999999999999" customHeight="1" x14ac:dyDescent="0.4">
      <c r="G46" s="233"/>
      <c r="H46" s="233"/>
      <c r="I46" s="233"/>
      <c r="J46" s="233"/>
      <c r="K46" s="233"/>
      <c r="L46" s="117"/>
      <c r="M46" s="117"/>
      <c r="N46" s="118"/>
      <c r="O46" s="91"/>
      <c r="P46" s="91"/>
    </row>
    <row r="47" spans="2:33" s="57" customFormat="1" ht="21.65" customHeight="1" x14ac:dyDescent="0.4">
      <c r="G47" s="233"/>
      <c r="H47" s="233"/>
      <c r="I47" s="233"/>
      <c r="J47" s="233"/>
      <c r="K47" s="233"/>
      <c r="L47" s="117"/>
      <c r="M47" s="117"/>
      <c r="N47" s="118"/>
      <c r="O47" s="91"/>
      <c r="P47" s="91"/>
    </row>
    <row r="48" spans="2:33" s="57" customFormat="1" ht="12.75" customHeight="1" x14ac:dyDescent="0.4">
      <c r="C48" s="233"/>
      <c r="D48" s="233"/>
      <c r="E48" s="233"/>
      <c r="F48" s="233"/>
      <c r="G48" s="233"/>
      <c r="H48" s="233"/>
      <c r="I48" s="233"/>
      <c r="J48" s="233"/>
      <c r="K48" s="233"/>
      <c r="L48" s="117"/>
      <c r="M48" s="117"/>
      <c r="N48" s="118"/>
      <c r="O48" s="91"/>
      <c r="P48" s="91"/>
    </row>
    <row r="49" spans="9:9" s="57" customFormat="1" x14ac:dyDescent="0.25"/>
    <row r="50" spans="9:9" s="57" customFormat="1" x14ac:dyDescent="0.25"/>
    <row r="51" spans="9:9" s="57" customFormat="1" x14ac:dyDescent="0.25">
      <c r="I51" s="2"/>
    </row>
    <row r="52" spans="9:9" s="57" customFormat="1" x14ac:dyDescent="0.25">
      <c r="I52" s="2"/>
    </row>
    <row r="53" spans="9:9" s="57" customFormat="1" x14ac:dyDescent="0.25">
      <c r="I53" s="2"/>
    </row>
    <row r="54" spans="9:9" s="57" customFormat="1" x14ac:dyDescent="0.25">
      <c r="I54" s="2"/>
    </row>
    <row r="55" spans="9:9" s="57" customFormat="1" x14ac:dyDescent="0.25">
      <c r="I55" s="2"/>
    </row>
    <row r="56" spans="9:9" s="57" customFormat="1" x14ac:dyDescent="0.25"/>
    <row r="57" spans="9:9" s="57" customFormat="1" x14ac:dyDescent="0.25"/>
    <row r="58" spans="9:9" s="57" customFormat="1" x14ac:dyDescent="0.25"/>
    <row r="59" spans="9:9" s="57" customFormat="1" x14ac:dyDescent="0.25"/>
    <row r="60" spans="9:9" s="57" customFormat="1" x14ac:dyDescent="0.25"/>
    <row r="61" spans="9:9" s="57" customFormat="1" x14ac:dyDescent="0.25"/>
    <row r="62" spans="9:9" s="57" customFormat="1" x14ac:dyDescent="0.25"/>
    <row r="63" spans="9:9" s="57" customFormat="1" x14ac:dyDescent="0.25"/>
    <row r="64" spans="9:9" s="57" customFormat="1" x14ac:dyDescent="0.25"/>
    <row r="65" s="57" customFormat="1" x14ac:dyDescent="0.25"/>
    <row r="66" s="57" customFormat="1" x14ac:dyDescent="0.25"/>
    <row r="67" s="57" customFormat="1" x14ac:dyDescent="0.25"/>
    <row r="68" s="57" customFormat="1" x14ac:dyDescent="0.25"/>
    <row r="69" s="57" customFormat="1" x14ac:dyDescent="0.25"/>
    <row r="70" s="57" customFormat="1" x14ac:dyDescent="0.25"/>
    <row r="71" s="57" customFormat="1" x14ac:dyDescent="0.25"/>
    <row r="72" s="57" customFormat="1" x14ac:dyDescent="0.25"/>
    <row r="73" s="57" customFormat="1" x14ac:dyDescent="0.25"/>
    <row r="74" s="57" customFormat="1" x14ac:dyDescent="0.25"/>
    <row r="75" s="57" customFormat="1" x14ac:dyDescent="0.25"/>
    <row r="76" s="57" customFormat="1" x14ac:dyDescent="0.25"/>
    <row r="77" s="57" customFormat="1" x14ac:dyDescent="0.25"/>
    <row r="78" s="57" customFormat="1" x14ac:dyDescent="0.25"/>
    <row r="79" s="57" customFormat="1" x14ac:dyDescent="0.25"/>
    <row r="80" s="57" customFormat="1" x14ac:dyDescent="0.25"/>
    <row r="81" spans="14:16" s="57" customFormat="1" x14ac:dyDescent="0.25"/>
    <row r="82" spans="14:16" s="57" customFormat="1" x14ac:dyDescent="0.25"/>
    <row r="83" spans="14:16" s="57" customFormat="1" x14ac:dyDescent="0.25"/>
    <row r="84" spans="14:16" s="57" customFormat="1" x14ac:dyDescent="0.25"/>
    <row r="85" spans="14:16" s="57" customFormat="1" x14ac:dyDescent="0.25"/>
    <row r="86" spans="14:16" s="57" customFormat="1" x14ac:dyDescent="0.25"/>
    <row r="87" spans="14:16" s="57" customFormat="1" x14ac:dyDescent="0.25"/>
    <row r="88" spans="14:16" s="57" customFormat="1" x14ac:dyDescent="0.25"/>
    <row r="89" spans="14:16" s="57" customFormat="1" x14ac:dyDescent="0.25"/>
    <row r="90" spans="14:16" s="57" customFormat="1" x14ac:dyDescent="0.25"/>
    <row r="91" spans="14:16" s="57" customFormat="1" x14ac:dyDescent="0.25">
      <c r="N91" s="110"/>
      <c r="O91" s="91"/>
      <c r="P91" s="91"/>
    </row>
    <row r="92" spans="14:16" s="57" customFormat="1" x14ac:dyDescent="0.25">
      <c r="N92" s="110"/>
      <c r="O92" s="91"/>
      <c r="P92" s="91"/>
    </row>
    <row r="93" spans="14:16" s="57" customFormat="1" x14ac:dyDescent="0.25">
      <c r="N93" s="110"/>
      <c r="O93" s="91"/>
      <c r="P93" s="91"/>
    </row>
    <row r="94" spans="14:16" s="57" customFormat="1" x14ac:dyDescent="0.25">
      <c r="N94" s="110"/>
      <c r="O94" s="91"/>
      <c r="P94" s="91"/>
    </row>
    <row r="95" spans="14:16" s="57" customFormat="1" x14ac:dyDescent="0.25">
      <c r="N95" s="110"/>
      <c r="O95" s="91"/>
      <c r="P95" s="91"/>
    </row>
    <row r="96" spans="14:16" s="57" customFormat="1" x14ac:dyDescent="0.25">
      <c r="N96" s="110"/>
      <c r="O96" s="91"/>
      <c r="P96" s="91"/>
    </row>
    <row r="97" spans="3:18" s="57" customFormat="1" x14ac:dyDescent="0.25"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8"/>
      <c r="N97" s="110"/>
      <c r="O97" s="91"/>
      <c r="P97" s="91"/>
    </row>
    <row r="98" spans="3:18" s="57" customFormat="1" x14ac:dyDescent="0.25"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8"/>
      <c r="N98" s="110"/>
      <c r="O98" s="91"/>
      <c r="P98" s="91"/>
    </row>
    <row r="99" spans="3:18" s="57" customFormat="1" x14ac:dyDescent="0.25"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8"/>
      <c r="N99" s="110"/>
      <c r="O99" s="91"/>
      <c r="P99" s="91"/>
    </row>
    <row r="100" spans="3:18" s="57" customFormat="1" x14ac:dyDescent="0.25"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8"/>
      <c r="N100" s="110"/>
      <c r="O100" s="91"/>
      <c r="P100" s="91"/>
    </row>
    <row r="101" spans="3:18" s="57" customFormat="1" x14ac:dyDescent="0.25"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8"/>
      <c r="N101" s="110"/>
      <c r="O101" s="91"/>
      <c r="P101" s="91"/>
    </row>
    <row r="102" spans="3:18" s="57" customFormat="1" x14ac:dyDescent="0.25"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8"/>
      <c r="N102" s="110"/>
      <c r="O102" s="91"/>
      <c r="P102" s="91"/>
    </row>
    <row r="103" spans="3:18" s="57" customFormat="1" x14ac:dyDescent="0.25"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8"/>
      <c r="N103" s="110"/>
      <c r="O103" s="91"/>
      <c r="P103" s="91"/>
    </row>
    <row r="104" spans="3:18" s="57" customFormat="1" x14ac:dyDescent="0.25"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8"/>
      <c r="N104" s="110"/>
      <c r="O104" s="91"/>
      <c r="P104" s="91"/>
    </row>
    <row r="105" spans="3:18" s="57" customFormat="1" x14ac:dyDescent="0.25"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8"/>
      <c r="N105" s="110"/>
      <c r="O105" s="91"/>
      <c r="P105" s="91"/>
    </row>
    <row r="106" spans="3:18" s="57" customFormat="1" x14ac:dyDescent="0.25"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8"/>
      <c r="N106" s="110"/>
      <c r="O106" s="91"/>
      <c r="P106" s="91"/>
    </row>
    <row r="107" spans="3:18" s="57" customFormat="1" x14ac:dyDescent="0.25"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8"/>
      <c r="N107" s="110"/>
      <c r="O107" s="91"/>
      <c r="P107" s="91"/>
    </row>
    <row r="108" spans="3:18" s="57" customFormat="1" x14ac:dyDescent="0.25"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8"/>
      <c r="N108" s="110"/>
      <c r="O108" s="91"/>
      <c r="P108" s="91"/>
    </row>
    <row r="109" spans="3:18" s="57" customFormat="1" x14ac:dyDescent="0.25"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8"/>
      <c r="N109" s="110"/>
      <c r="O109" s="91"/>
      <c r="P109" s="91"/>
    </row>
    <row r="110" spans="3:18" s="57" customFormat="1" x14ac:dyDescent="0.25"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8"/>
      <c r="N110" s="110"/>
      <c r="O110" s="91"/>
      <c r="P110" s="91"/>
    </row>
    <row r="111" spans="3:18" s="57" customFormat="1" x14ac:dyDescent="0.25"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8"/>
      <c r="N111" s="110"/>
      <c r="O111" s="91"/>
      <c r="P111" s="91"/>
      <c r="Q111" s="91"/>
      <c r="R111" s="91"/>
    </row>
    <row r="112" spans="3:18" s="57" customFormat="1" x14ac:dyDescent="0.25"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8"/>
      <c r="N112" s="110"/>
      <c r="O112" s="91"/>
      <c r="P112" s="91"/>
      <c r="Q112" s="91"/>
      <c r="R112" s="91"/>
    </row>
    <row r="113" spans="3:18" s="57" customFormat="1" x14ac:dyDescent="0.25"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8"/>
      <c r="N113" s="91"/>
      <c r="O113" s="91"/>
      <c r="P113" s="91"/>
      <c r="Q113" s="91"/>
      <c r="R113" s="91"/>
    </row>
    <row r="114" spans="3:18" s="57" customFormat="1" x14ac:dyDescent="0.25"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8"/>
      <c r="N114" s="91"/>
      <c r="O114" s="91"/>
      <c r="P114" s="91"/>
      <c r="Q114" s="91"/>
      <c r="R114" s="91"/>
    </row>
    <row r="115" spans="3:18" s="57" customFormat="1" x14ac:dyDescent="0.25"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8"/>
      <c r="N115" s="91"/>
      <c r="O115" s="91"/>
      <c r="P115" s="91"/>
      <c r="Q115" s="91"/>
      <c r="R115" s="91"/>
    </row>
    <row r="116" spans="3:18" s="57" customFormat="1" x14ac:dyDescent="0.25"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8"/>
      <c r="N116" s="91"/>
      <c r="O116" s="91"/>
      <c r="P116" s="91"/>
      <c r="Q116" s="91"/>
      <c r="R116" s="91"/>
    </row>
  </sheetData>
  <mergeCells count="30">
    <mergeCell ref="M28:N28"/>
    <mergeCell ref="C29:D29"/>
    <mergeCell ref="C30:D30"/>
    <mergeCell ref="C31:D31"/>
    <mergeCell ref="C32:D32"/>
    <mergeCell ref="E27:F28"/>
    <mergeCell ref="G27:H28"/>
    <mergeCell ref="I27:J28"/>
    <mergeCell ref="C20:C23"/>
    <mergeCell ref="C26:J26"/>
    <mergeCell ref="I36:J38"/>
    <mergeCell ref="C27:D28"/>
    <mergeCell ref="K38:L38"/>
    <mergeCell ref="C33:D33"/>
    <mergeCell ref="C36:C37"/>
    <mergeCell ref="D36:E37"/>
    <mergeCell ref="F36:G37"/>
    <mergeCell ref="K36:L37"/>
    <mergeCell ref="M4:N6"/>
    <mergeCell ref="B2:O2"/>
    <mergeCell ref="C8:C11"/>
    <mergeCell ref="C12:C15"/>
    <mergeCell ref="C16:C19"/>
    <mergeCell ref="E4:H4"/>
    <mergeCell ref="I4:L4"/>
    <mergeCell ref="C5:C7"/>
    <mergeCell ref="E5:F6"/>
    <mergeCell ref="G5:H6"/>
    <mergeCell ref="I5:J6"/>
    <mergeCell ref="K5:L6"/>
  </mergeCells>
  <conditionalFormatting sqref="P8:P24 T25 R38:R41 T35 R36">
    <cfRule type="cellIs" dxfId="25" priority="1" stopIfTrue="1" operator="equal">
      <formula>"check"</formula>
    </cfRule>
  </conditionalFormatting>
  <conditionalFormatting sqref="R8 R12 R16 R20">
    <cfRule type="cellIs" dxfId="24" priority="2" stopIfTrue="1" operator="notEqual">
      <formula>0</formula>
    </cfRule>
  </conditionalFormatting>
  <hyperlinks>
    <hyperlink ref="C1" location="Menu!A1" display="Back to menu" xr:uid="{00000000-0004-0000-03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0" orientation="landscape" r:id="rId1"/>
  <headerFooter alignWithMargins="0"/>
  <ignoredErrors>
    <ignoredError sqref="O24:Q29 O8:Q8 O9:Q9 O10:Q10 O11:Q11 O12:Q12 O13:Q13 O14:Q14 O15:Q15 O16:Q16 O17:Q17 O18:Q18 O19:Q19 O20:Q20 O21:Q21 O22:Q22 O23:Q23 O34:Q38 O30:Q30 O31:Q31 O32:Q32 O33:Q33 O41:Q46 O39:Q39 O40:Q40 C101:Q114 O47:Q47 O48:Q100 C70:N100 G43:N43 G46:N46 M34:N34 C34:K34 C24:N26 C8:D8 C9:D9 C10:D10 C11:D11 C12:D12 C13:D13 C14:D14 C15:D15 C16:D16 C17:D17 C18:D18 C19:D19 C20:D20 C21:D21 C22:D22 C23:D23 C35:N35 C30:D30 K30:L30 C31:D31 K31:L31 C32:D32 K32:L32 C33:D33 K33 C41:N42 C39 H39 C40 H40 C48:N69 G47:N47 L34 L33 E29:K29 C38:H38 C36:C37 H36:H37 G44:N45 M29:N29 M39:N39 M40:N40 M38:N38 M36:N37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  <pageSetUpPr fitToPage="1"/>
  </sheetPr>
  <dimension ref="A1:AG116"/>
  <sheetViews>
    <sheetView showGridLines="0" zoomScale="50" zoomScaleNormal="50" workbookViewId="0">
      <pane ySplit="2" topLeftCell="A3" activePane="bottomLeft" state="frozen"/>
      <selection activeCell="Q28" activeCellId="1" sqref="G1 Q28"/>
      <selection pane="bottomLeft" activeCell="D4" sqref="D4"/>
    </sheetView>
  </sheetViews>
  <sheetFormatPr defaultColWidth="9.1796875" defaultRowHeight="12.5" x14ac:dyDescent="0.25"/>
  <cols>
    <col min="1" max="1" width="2.26953125" style="91" customWidth="1"/>
    <col min="2" max="2" width="3.36328125" style="91" customWidth="1"/>
    <col min="3" max="3" width="24.54296875" style="91" customWidth="1"/>
    <col min="4" max="4" width="30.1796875" style="91" customWidth="1"/>
    <col min="5" max="5" width="19.7265625" style="91" customWidth="1"/>
    <col min="6" max="6" width="17.7265625" style="91" customWidth="1"/>
    <col min="7" max="7" width="19" style="91" customWidth="1"/>
    <col min="8" max="8" width="17.54296875" style="91" customWidth="1"/>
    <col min="9" max="10" width="21.453125" style="91" customWidth="1"/>
    <col min="11" max="11" width="16.54296875" style="91" customWidth="1"/>
    <col min="12" max="12" width="29.1796875" style="91" customWidth="1"/>
    <col min="13" max="13" width="17.26953125" style="8" customWidth="1"/>
    <col min="14" max="14" width="18.26953125" style="91" customWidth="1"/>
    <col min="15" max="15" width="2.7265625" style="91" customWidth="1"/>
    <col min="16" max="16" width="10.7265625" style="91" customWidth="1"/>
    <col min="17" max="18" width="12.81640625" style="91" customWidth="1"/>
    <col min="19" max="19" width="9.1796875" style="91"/>
    <col min="20" max="22" width="14.1796875" style="91" customWidth="1"/>
    <col min="23" max="26" width="9.1796875" style="91"/>
    <col min="27" max="27" width="9.453125" style="91" bestFit="1" customWidth="1"/>
    <col min="28" max="16384" width="9.1796875" style="91"/>
  </cols>
  <sheetData>
    <row r="1" spans="1:29" ht="36" customHeight="1" x14ac:dyDescent="0.25">
      <c r="B1" s="1"/>
      <c r="C1" s="221" t="s">
        <v>123</v>
      </c>
      <c r="D1" s="1"/>
      <c r="N1" s="8"/>
      <c r="O1" s="8"/>
    </row>
    <row r="2" spans="1:29" ht="54" customHeight="1" x14ac:dyDescent="0.25">
      <c r="A2" s="8"/>
      <c r="B2" s="1322" t="s">
        <v>393</v>
      </c>
      <c r="C2" s="1323"/>
      <c r="D2" s="1323"/>
      <c r="E2" s="1323"/>
      <c r="F2" s="1323"/>
      <c r="G2" s="1323"/>
      <c r="H2" s="1323"/>
      <c r="I2" s="1323"/>
      <c r="J2" s="1323"/>
      <c r="K2" s="1323"/>
      <c r="L2" s="1323"/>
      <c r="M2" s="1323"/>
      <c r="N2" s="1323"/>
      <c r="O2" s="1324"/>
      <c r="AA2" s="3"/>
      <c r="AB2" s="4" t="s">
        <v>0</v>
      </c>
    </row>
    <row r="3" spans="1:29" s="8" customFormat="1" ht="11.5" customHeight="1" thickBot="1" x14ac:dyDescent="0.3">
      <c r="B3" s="57"/>
      <c r="C3" s="32"/>
      <c r="D3" s="32"/>
      <c r="E3" s="32"/>
      <c r="F3" s="32"/>
      <c r="G3" s="32"/>
      <c r="H3" s="32"/>
      <c r="I3" s="32"/>
      <c r="J3" s="32"/>
      <c r="K3" s="32"/>
      <c r="L3" s="32"/>
      <c r="AA3" s="29"/>
      <c r="AB3" s="30"/>
    </row>
    <row r="4" spans="1:29" ht="29.9" customHeight="1" thickBot="1" x14ac:dyDescent="0.5">
      <c r="B4" s="5"/>
      <c r="C4" s="484"/>
      <c r="D4" s="485"/>
      <c r="E4" s="1332" t="s">
        <v>306</v>
      </c>
      <c r="F4" s="1439"/>
      <c r="G4" s="1439"/>
      <c r="H4" s="1440"/>
      <c r="I4" s="1332" t="s">
        <v>305</v>
      </c>
      <c r="J4" s="1439"/>
      <c r="K4" s="1439"/>
      <c r="L4" s="1440"/>
      <c r="M4" s="1325" t="s">
        <v>307</v>
      </c>
      <c r="N4" s="1326"/>
      <c r="O4" s="31"/>
    </row>
    <row r="5" spans="1:29" s="346" customFormat="1" ht="26.5" customHeight="1" x14ac:dyDescent="0.25">
      <c r="B5" s="6"/>
      <c r="C5" s="1335" t="s">
        <v>26</v>
      </c>
      <c r="D5" s="606"/>
      <c r="E5" s="1325" t="s">
        <v>386</v>
      </c>
      <c r="F5" s="1441"/>
      <c r="G5" s="1354" t="s">
        <v>387</v>
      </c>
      <c r="H5" s="1443"/>
      <c r="I5" s="1325" t="s">
        <v>386</v>
      </c>
      <c r="J5" s="1354"/>
      <c r="K5" s="1444" t="s">
        <v>387</v>
      </c>
      <c r="L5" s="1443"/>
      <c r="M5" s="1327"/>
      <c r="N5" s="1328"/>
      <c r="P5" s="348"/>
    </row>
    <row r="6" spans="1:29" ht="20.25" customHeight="1" x14ac:dyDescent="0.25">
      <c r="B6" s="6"/>
      <c r="C6" s="1336"/>
      <c r="D6" s="607" t="s">
        <v>1</v>
      </c>
      <c r="E6" s="1327"/>
      <c r="F6" s="1442"/>
      <c r="G6" s="1376"/>
      <c r="H6" s="1328"/>
      <c r="I6" s="1327"/>
      <c r="J6" s="1376"/>
      <c r="K6" s="1445"/>
      <c r="L6" s="1328"/>
      <c r="M6" s="1327"/>
      <c r="N6" s="1328"/>
      <c r="P6" s="4"/>
      <c r="Q6" s="4"/>
      <c r="X6" s="7"/>
    </row>
    <row r="7" spans="1:29" ht="16.5" customHeight="1" x14ac:dyDescent="0.25">
      <c r="B7" s="6"/>
      <c r="C7" s="1337"/>
      <c r="D7" s="608"/>
      <c r="E7" s="609" t="s">
        <v>34</v>
      </c>
      <c r="F7" s="610" t="s">
        <v>25</v>
      </c>
      <c r="G7" s="611"/>
      <c r="H7" s="612" t="s">
        <v>25</v>
      </c>
      <c r="I7" s="609" t="s">
        <v>34</v>
      </c>
      <c r="J7" s="610" t="s">
        <v>25</v>
      </c>
      <c r="K7" s="611"/>
      <c r="L7" s="612" t="s">
        <v>25</v>
      </c>
      <c r="M7" s="613"/>
      <c r="N7" s="612" t="s">
        <v>25</v>
      </c>
      <c r="P7" s="4"/>
      <c r="Q7" s="4"/>
      <c r="X7" s="7"/>
    </row>
    <row r="8" spans="1:29" ht="21.65" customHeight="1" x14ac:dyDescent="0.25">
      <c r="B8" s="6"/>
      <c r="C8" s="1329" t="s">
        <v>28</v>
      </c>
      <c r="D8" s="494" t="s">
        <v>5</v>
      </c>
      <c r="E8" s="495">
        <v>156.61000000000001</v>
      </c>
      <c r="F8" s="496">
        <f t="shared" ref="F8:F23" si="0">ROUND(E8 * (1 + VAT), 2)</f>
        <v>180.1</v>
      </c>
      <c r="G8" s="495">
        <v>121.77</v>
      </c>
      <c r="H8" s="497">
        <f t="shared" ref="H8:H23" si="1">ROUND(G8 * (1 + VAT), 2)</f>
        <v>140.04</v>
      </c>
      <c r="I8" s="498">
        <v>467.55</v>
      </c>
      <c r="J8" s="499">
        <f t="shared" ref="J8:J23" si="2">ROUND(I8 * (1 + VAT), 2)</f>
        <v>537.67999999999995</v>
      </c>
      <c r="K8" s="498">
        <v>65.319999999999993</v>
      </c>
      <c r="L8" s="500">
        <f t="shared" ref="L8:L23" si="3">ROUND(K8 * (1 + VAT), 2)</f>
        <v>75.12</v>
      </c>
      <c r="M8" s="501">
        <v>17.670000000000002</v>
      </c>
      <c r="N8" s="502">
        <f t="shared" ref="N8:N23" si="4">ROUND(M8 * (1 + VAT), 2)</f>
        <v>20.32</v>
      </c>
      <c r="O8" s="83"/>
      <c r="P8" s="92"/>
      <c r="Q8" s="93"/>
      <c r="R8" s="94"/>
      <c r="S8" s="82"/>
      <c r="T8" s="82"/>
      <c r="U8" s="82"/>
      <c r="V8" s="8"/>
      <c r="W8" s="8"/>
      <c r="X8" s="95"/>
      <c r="Y8" s="95"/>
      <c r="Z8" s="95"/>
      <c r="AA8" s="95"/>
      <c r="AB8" s="95"/>
      <c r="AC8" s="95"/>
    </row>
    <row r="9" spans="1:29" ht="21.65" customHeight="1" x14ac:dyDescent="0.25">
      <c r="B9" s="6"/>
      <c r="C9" s="1330"/>
      <c r="D9" s="494" t="s">
        <v>6</v>
      </c>
      <c r="E9" s="503">
        <v>148.29</v>
      </c>
      <c r="F9" s="504">
        <f t="shared" si="0"/>
        <v>170.53</v>
      </c>
      <c r="G9" s="503">
        <v>115.75</v>
      </c>
      <c r="H9" s="505">
        <f t="shared" si="1"/>
        <v>133.11000000000001</v>
      </c>
      <c r="I9" s="506">
        <v>452.54</v>
      </c>
      <c r="J9" s="507">
        <f t="shared" si="2"/>
        <v>520.41999999999996</v>
      </c>
      <c r="K9" s="506">
        <v>63.28</v>
      </c>
      <c r="L9" s="508">
        <f t="shared" si="3"/>
        <v>72.77</v>
      </c>
      <c r="M9" s="509">
        <v>16.12</v>
      </c>
      <c r="N9" s="510">
        <f t="shared" si="4"/>
        <v>18.54</v>
      </c>
      <c r="O9" s="95"/>
      <c r="P9" s="92"/>
      <c r="Q9" s="83"/>
      <c r="R9" s="83"/>
      <c r="S9" s="83"/>
      <c r="T9" s="83"/>
      <c r="U9" s="83"/>
      <c r="V9" s="8"/>
      <c r="W9" s="8"/>
      <c r="X9" s="95"/>
      <c r="Y9" s="95"/>
      <c r="Z9" s="95"/>
      <c r="AA9" s="95"/>
      <c r="AB9" s="95"/>
      <c r="AC9" s="95"/>
    </row>
    <row r="10" spans="1:29" ht="21.65" customHeight="1" x14ac:dyDescent="0.25">
      <c r="B10" s="6"/>
      <c r="C10" s="1330"/>
      <c r="D10" s="494" t="s">
        <v>7</v>
      </c>
      <c r="E10" s="503">
        <v>147.19999999999999</v>
      </c>
      <c r="F10" s="504">
        <f t="shared" si="0"/>
        <v>169.28</v>
      </c>
      <c r="G10" s="503">
        <v>114.33</v>
      </c>
      <c r="H10" s="505">
        <f t="shared" si="1"/>
        <v>131.47999999999999</v>
      </c>
      <c r="I10" s="506">
        <v>436.06</v>
      </c>
      <c r="J10" s="507">
        <f t="shared" si="2"/>
        <v>501.47</v>
      </c>
      <c r="K10" s="506">
        <v>60.95</v>
      </c>
      <c r="L10" s="508">
        <f t="shared" si="3"/>
        <v>70.09</v>
      </c>
      <c r="M10" s="509">
        <v>15.68</v>
      </c>
      <c r="N10" s="510">
        <f t="shared" si="4"/>
        <v>18.03</v>
      </c>
      <c r="O10" s="95"/>
      <c r="P10" s="92"/>
      <c r="Q10" s="83"/>
      <c r="R10" s="83"/>
      <c r="S10" s="83"/>
      <c r="T10" s="83"/>
      <c r="U10" s="83"/>
      <c r="V10" s="8"/>
      <c r="W10" s="8"/>
      <c r="X10" s="95"/>
      <c r="Y10" s="95"/>
      <c r="Z10" s="95"/>
      <c r="AA10" s="95"/>
      <c r="AB10" s="95"/>
      <c r="AC10" s="95"/>
    </row>
    <row r="11" spans="1:29" ht="21.65" customHeight="1" x14ac:dyDescent="0.25">
      <c r="B11" s="6"/>
      <c r="C11" s="1331"/>
      <c r="D11" s="511" t="s">
        <v>83</v>
      </c>
      <c r="E11" s="512">
        <v>137.71</v>
      </c>
      <c r="F11" s="513">
        <f t="shared" si="0"/>
        <v>158.37</v>
      </c>
      <c r="G11" s="512">
        <v>107.07</v>
      </c>
      <c r="H11" s="514">
        <f t="shared" si="1"/>
        <v>123.13</v>
      </c>
      <c r="I11" s="515">
        <v>420.66</v>
      </c>
      <c r="J11" s="516">
        <f t="shared" si="2"/>
        <v>483.76</v>
      </c>
      <c r="K11" s="515">
        <v>58.76</v>
      </c>
      <c r="L11" s="517">
        <f t="shared" si="3"/>
        <v>67.569999999999993</v>
      </c>
      <c r="M11" s="518">
        <v>19.86</v>
      </c>
      <c r="N11" s="519">
        <f t="shared" si="4"/>
        <v>22.84</v>
      </c>
      <c r="O11" s="95"/>
      <c r="P11" s="92"/>
      <c r="Q11" s="83"/>
      <c r="R11" s="83"/>
      <c r="S11" s="83"/>
      <c r="T11" s="83"/>
      <c r="U11" s="83"/>
      <c r="V11" s="8"/>
      <c r="W11" s="8"/>
      <c r="X11" s="95"/>
      <c r="Y11" s="95"/>
      <c r="Z11" s="95"/>
      <c r="AA11" s="95"/>
      <c r="AB11" s="95"/>
      <c r="AC11" s="95"/>
    </row>
    <row r="12" spans="1:29" ht="21.65" customHeight="1" x14ac:dyDescent="0.25">
      <c r="B12" s="6"/>
      <c r="C12" s="1329" t="s">
        <v>29</v>
      </c>
      <c r="D12" s="494" t="s">
        <v>5</v>
      </c>
      <c r="E12" s="495">
        <v>158.65</v>
      </c>
      <c r="F12" s="496">
        <f t="shared" si="0"/>
        <v>182.45</v>
      </c>
      <c r="G12" s="495">
        <v>123.09</v>
      </c>
      <c r="H12" s="497">
        <f t="shared" si="1"/>
        <v>141.55000000000001</v>
      </c>
      <c r="I12" s="498">
        <v>472.4</v>
      </c>
      <c r="J12" s="499">
        <f t="shared" si="2"/>
        <v>543.26</v>
      </c>
      <c r="K12" s="498">
        <v>65.95</v>
      </c>
      <c r="L12" s="500">
        <f t="shared" si="3"/>
        <v>75.84</v>
      </c>
      <c r="M12" s="520">
        <v>17.739999999999998</v>
      </c>
      <c r="N12" s="521">
        <f t="shared" si="4"/>
        <v>20.399999999999999</v>
      </c>
      <c r="P12" s="92"/>
      <c r="Q12" s="93"/>
      <c r="R12" s="94"/>
      <c r="S12" s="82"/>
      <c r="T12" s="82"/>
      <c r="U12" s="82"/>
      <c r="V12" s="8"/>
      <c r="W12" s="8"/>
      <c r="X12" s="95"/>
      <c r="Y12" s="95"/>
      <c r="Z12" s="95"/>
      <c r="AA12" s="95"/>
      <c r="AB12" s="95"/>
      <c r="AC12" s="95"/>
    </row>
    <row r="13" spans="1:29" ht="21.65" customHeight="1" x14ac:dyDescent="0.25">
      <c r="B13" s="6"/>
      <c r="C13" s="1330"/>
      <c r="D13" s="494" t="s">
        <v>6</v>
      </c>
      <c r="E13" s="503">
        <v>151.38999999999999</v>
      </c>
      <c r="F13" s="504">
        <f t="shared" si="0"/>
        <v>174.1</v>
      </c>
      <c r="G13" s="503">
        <v>118.09</v>
      </c>
      <c r="H13" s="505">
        <f t="shared" si="1"/>
        <v>135.80000000000001</v>
      </c>
      <c r="I13" s="506">
        <v>457.1</v>
      </c>
      <c r="J13" s="507">
        <f t="shared" si="2"/>
        <v>525.66999999999996</v>
      </c>
      <c r="K13" s="506">
        <v>63.83</v>
      </c>
      <c r="L13" s="508">
        <f t="shared" si="3"/>
        <v>73.400000000000006</v>
      </c>
      <c r="M13" s="509">
        <v>16.309999999999999</v>
      </c>
      <c r="N13" s="510">
        <f t="shared" si="4"/>
        <v>18.760000000000002</v>
      </c>
      <c r="O13" s="96"/>
      <c r="P13" s="92"/>
      <c r="Q13" s="83"/>
      <c r="R13" s="83"/>
      <c r="S13" s="83"/>
      <c r="T13" s="83"/>
      <c r="U13" s="83"/>
      <c r="V13" s="8"/>
      <c r="W13" s="8"/>
      <c r="X13" s="95"/>
      <c r="Y13" s="95"/>
      <c r="Z13" s="95"/>
      <c r="AA13" s="95"/>
      <c r="AB13" s="95"/>
      <c r="AC13" s="95"/>
    </row>
    <row r="14" spans="1:29" ht="21.65" customHeight="1" x14ac:dyDescent="0.25">
      <c r="B14" s="6"/>
      <c r="C14" s="1330"/>
      <c r="D14" s="494" t="s">
        <v>7</v>
      </c>
      <c r="E14" s="503">
        <v>150.27000000000001</v>
      </c>
      <c r="F14" s="504">
        <f t="shared" si="0"/>
        <v>172.81</v>
      </c>
      <c r="G14" s="503">
        <v>116.72</v>
      </c>
      <c r="H14" s="505">
        <f t="shared" si="1"/>
        <v>134.22999999999999</v>
      </c>
      <c r="I14" s="506">
        <v>440.41</v>
      </c>
      <c r="J14" s="507">
        <f t="shared" si="2"/>
        <v>506.47</v>
      </c>
      <c r="K14" s="506">
        <v>61.53</v>
      </c>
      <c r="L14" s="508">
        <f t="shared" si="3"/>
        <v>70.760000000000005</v>
      </c>
      <c r="M14" s="509">
        <v>15.81</v>
      </c>
      <c r="N14" s="510">
        <f t="shared" si="4"/>
        <v>18.18</v>
      </c>
      <c r="O14" s="96"/>
      <c r="P14" s="92"/>
      <c r="Q14" s="83"/>
      <c r="R14" s="83"/>
      <c r="S14" s="83"/>
      <c r="T14" s="83"/>
      <c r="U14" s="83"/>
      <c r="V14" s="8"/>
      <c r="W14" s="8"/>
      <c r="X14" s="95"/>
      <c r="Y14" s="95"/>
      <c r="Z14" s="95"/>
      <c r="AA14" s="95"/>
      <c r="AB14" s="95"/>
      <c r="AC14" s="95"/>
    </row>
    <row r="15" spans="1:29" ht="21.65" customHeight="1" x14ac:dyDescent="0.25">
      <c r="B15" s="6"/>
      <c r="C15" s="1331"/>
      <c r="D15" s="511" t="s">
        <v>83</v>
      </c>
      <c r="E15" s="512">
        <v>140.54</v>
      </c>
      <c r="F15" s="513">
        <f t="shared" si="0"/>
        <v>161.62</v>
      </c>
      <c r="G15" s="512">
        <v>109.28</v>
      </c>
      <c r="H15" s="514">
        <f t="shared" si="1"/>
        <v>125.67</v>
      </c>
      <c r="I15" s="515">
        <v>424.92</v>
      </c>
      <c r="J15" s="516">
        <f t="shared" si="2"/>
        <v>488.66</v>
      </c>
      <c r="K15" s="515">
        <v>59.34</v>
      </c>
      <c r="L15" s="517">
        <f t="shared" si="3"/>
        <v>68.239999999999995</v>
      </c>
      <c r="M15" s="518">
        <v>20.05</v>
      </c>
      <c r="N15" s="519">
        <f t="shared" si="4"/>
        <v>23.06</v>
      </c>
      <c r="O15" s="96"/>
      <c r="P15" s="92"/>
      <c r="Q15" s="83"/>
      <c r="R15" s="83"/>
      <c r="S15" s="83"/>
      <c r="T15" s="83"/>
      <c r="U15" s="83"/>
      <c r="V15" s="8"/>
      <c r="W15" s="8"/>
      <c r="X15" s="95"/>
      <c r="Y15" s="95"/>
      <c r="Z15" s="95"/>
      <c r="AA15" s="95"/>
      <c r="AB15" s="95"/>
      <c r="AC15" s="95"/>
    </row>
    <row r="16" spans="1:29" ht="21.65" customHeight="1" x14ac:dyDescent="0.25">
      <c r="B16" s="6"/>
      <c r="C16" s="1329" t="s">
        <v>30</v>
      </c>
      <c r="D16" s="494" t="s">
        <v>5</v>
      </c>
      <c r="E16" s="495">
        <v>160.16</v>
      </c>
      <c r="F16" s="496">
        <f t="shared" si="0"/>
        <v>184.18</v>
      </c>
      <c r="G16" s="495">
        <v>124.24</v>
      </c>
      <c r="H16" s="497">
        <f t="shared" si="1"/>
        <v>142.88</v>
      </c>
      <c r="I16" s="498">
        <v>477.18</v>
      </c>
      <c r="J16" s="499">
        <f t="shared" si="2"/>
        <v>548.76</v>
      </c>
      <c r="K16" s="498">
        <v>66.66</v>
      </c>
      <c r="L16" s="500">
        <f t="shared" si="3"/>
        <v>76.66</v>
      </c>
      <c r="M16" s="520">
        <v>17.98</v>
      </c>
      <c r="N16" s="521">
        <f t="shared" si="4"/>
        <v>20.68</v>
      </c>
      <c r="P16" s="92"/>
      <c r="Q16" s="93"/>
      <c r="R16" s="94"/>
      <c r="S16" s="82"/>
      <c r="T16" s="82"/>
      <c r="U16" s="82"/>
      <c r="V16" s="8"/>
      <c r="W16" s="8"/>
      <c r="X16" s="95"/>
      <c r="Y16" s="95"/>
      <c r="Z16" s="95"/>
      <c r="AA16" s="95"/>
      <c r="AB16" s="95"/>
      <c r="AC16" s="95"/>
    </row>
    <row r="17" spans="2:33" ht="21.65" customHeight="1" x14ac:dyDescent="0.25">
      <c r="B17" s="6"/>
      <c r="C17" s="1330"/>
      <c r="D17" s="494" t="s">
        <v>6</v>
      </c>
      <c r="E17" s="503">
        <v>152.91999999999999</v>
      </c>
      <c r="F17" s="504">
        <f t="shared" si="0"/>
        <v>175.86</v>
      </c>
      <c r="G17" s="503">
        <v>119.31</v>
      </c>
      <c r="H17" s="505">
        <f t="shared" si="1"/>
        <v>137.21</v>
      </c>
      <c r="I17" s="506">
        <v>461.76</v>
      </c>
      <c r="J17" s="507">
        <f t="shared" si="2"/>
        <v>531.02</v>
      </c>
      <c r="K17" s="506">
        <v>64.52</v>
      </c>
      <c r="L17" s="508">
        <f t="shared" si="3"/>
        <v>74.2</v>
      </c>
      <c r="M17" s="509">
        <v>16.399999999999999</v>
      </c>
      <c r="N17" s="510">
        <f t="shared" si="4"/>
        <v>18.86</v>
      </c>
      <c r="O17" s="9"/>
      <c r="P17" s="92"/>
      <c r="Q17" s="83"/>
      <c r="R17" s="83"/>
      <c r="S17" s="83"/>
      <c r="T17" s="83"/>
      <c r="U17" s="83"/>
      <c r="V17" s="8"/>
      <c r="W17" s="8"/>
      <c r="X17" s="95"/>
      <c r="Y17" s="95"/>
      <c r="Z17" s="95"/>
      <c r="AA17" s="95"/>
      <c r="AB17" s="95"/>
      <c r="AC17" s="95"/>
    </row>
    <row r="18" spans="2:33" ht="21.65" customHeight="1" x14ac:dyDescent="0.25">
      <c r="B18" s="6"/>
      <c r="C18" s="1330"/>
      <c r="D18" s="494" t="s">
        <v>7</v>
      </c>
      <c r="E18" s="503">
        <v>151.77000000000001</v>
      </c>
      <c r="F18" s="504">
        <f t="shared" si="0"/>
        <v>174.54</v>
      </c>
      <c r="G18" s="503">
        <v>117.88</v>
      </c>
      <c r="H18" s="505">
        <f t="shared" si="1"/>
        <v>135.56</v>
      </c>
      <c r="I18" s="506">
        <v>444.84</v>
      </c>
      <c r="J18" s="507">
        <f t="shared" si="2"/>
        <v>511.57</v>
      </c>
      <c r="K18" s="506">
        <v>62.13</v>
      </c>
      <c r="L18" s="508">
        <f t="shared" si="3"/>
        <v>71.45</v>
      </c>
      <c r="M18" s="509">
        <v>15.94</v>
      </c>
      <c r="N18" s="510">
        <f t="shared" si="4"/>
        <v>18.329999999999998</v>
      </c>
      <c r="O18" s="9"/>
      <c r="P18" s="92"/>
      <c r="Q18" s="83"/>
      <c r="R18" s="83"/>
      <c r="S18" s="83"/>
      <c r="T18" s="83"/>
      <c r="U18" s="83"/>
      <c r="V18" s="8"/>
      <c r="W18" s="8"/>
      <c r="X18" s="95"/>
      <c r="Y18" s="95"/>
      <c r="Z18" s="95"/>
      <c r="AA18" s="95"/>
      <c r="AB18" s="95"/>
      <c r="AC18" s="95"/>
    </row>
    <row r="19" spans="2:33" ht="21.65" customHeight="1" x14ac:dyDescent="0.25">
      <c r="B19" s="6"/>
      <c r="C19" s="1331"/>
      <c r="D19" s="511" t="s">
        <v>83</v>
      </c>
      <c r="E19" s="512">
        <v>141.96</v>
      </c>
      <c r="F19" s="513">
        <f t="shared" si="0"/>
        <v>163.25</v>
      </c>
      <c r="G19" s="512">
        <v>110.38</v>
      </c>
      <c r="H19" s="514">
        <f t="shared" si="1"/>
        <v>126.94</v>
      </c>
      <c r="I19" s="515">
        <v>429.22</v>
      </c>
      <c r="J19" s="516">
        <f t="shared" si="2"/>
        <v>493.6</v>
      </c>
      <c r="K19" s="515">
        <v>59.98</v>
      </c>
      <c r="L19" s="517">
        <f t="shared" si="3"/>
        <v>68.98</v>
      </c>
      <c r="M19" s="518">
        <v>20.32</v>
      </c>
      <c r="N19" s="519">
        <f t="shared" si="4"/>
        <v>23.37</v>
      </c>
      <c r="O19" s="95"/>
      <c r="P19" s="92"/>
      <c r="Q19" s="84"/>
      <c r="R19" s="84"/>
      <c r="S19" s="84"/>
      <c r="T19" s="84"/>
      <c r="U19" s="84"/>
      <c r="V19" s="8"/>
      <c r="W19" s="8"/>
      <c r="X19" s="95"/>
      <c r="Y19" s="95"/>
      <c r="Z19" s="95"/>
      <c r="AA19" s="95"/>
      <c r="AB19" s="95"/>
      <c r="AC19" s="95"/>
    </row>
    <row r="20" spans="2:33" ht="21.65" customHeight="1" x14ac:dyDescent="0.25">
      <c r="B20" s="6"/>
      <c r="C20" s="1329" t="s">
        <v>31</v>
      </c>
      <c r="D20" s="494" t="s">
        <v>5</v>
      </c>
      <c r="E20" s="495">
        <v>161.88</v>
      </c>
      <c r="F20" s="496">
        <f t="shared" si="0"/>
        <v>186.16</v>
      </c>
      <c r="G20" s="495">
        <v>125.5</v>
      </c>
      <c r="H20" s="497">
        <f t="shared" si="1"/>
        <v>144.33000000000001</v>
      </c>
      <c r="I20" s="498">
        <v>481.88</v>
      </c>
      <c r="J20" s="499">
        <f t="shared" si="2"/>
        <v>554.16</v>
      </c>
      <c r="K20" s="498">
        <v>67.319999999999993</v>
      </c>
      <c r="L20" s="500">
        <f t="shared" si="3"/>
        <v>77.42</v>
      </c>
      <c r="M20" s="520">
        <v>18.059999999999999</v>
      </c>
      <c r="N20" s="521">
        <f t="shared" si="4"/>
        <v>20.77</v>
      </c>
      <c r="P20" s="92"/>
      <c r="Q20" s="93"/>
      <c r="R20" s="94"/>
      <c r="S20" s="82"/>
      <c r="T20" s="82"/>
      <c r="U20" s="82"/>
      <c r="V20" s="8"/>
      <c r="W20" s="8"/>
      <c r="X20" s="95"/>
      <c r="Y20" s="95"/>
      <c r="Z20" s="95"/>
      <c r="AA20" s="95"/>
      <c r="AB20" s="95"/>
      <c r="AC20" s="95"/>
    </row>
    <row r="21" spans="2:33" ht="21.65" customHeight="1" x14ac:dyDescent="0.25">
      <c r="B21" s="6"/>
      <c r="C21" s="1330"/>
      <c r="D21" s="494" t="s">
        <v>6</v>
      </c>
      <c r="E21" s="503">
        <v>154.44</v>
      </c>
      <c r="F21" s="504">
        <f t="shared" si="0"/>
        <v>177.61</v>
      </c>
      <c r="G21" s="503">
        <v>120.45</v>
      </c>
      <c r="H21" s="505">
        <f t="shared" si="1"/>
        <v>138.52000000000001</v>
      </c>
      <c r="I21" s="506">
        <v>466.37</v>
      </c>
      <c r="J21" s="507">
        <f t="shared" si="2"/>
        <v>536.33000000000004</v>
      </c>
      <c r="K21" s="506">
        <v>65.099999999999994</v>
      </c>
      <c r="L21" s="508">
        <f t="shared" si="3"/>
        <v>74.87</v>
      </c>
      <c r="M21" s="509">
        <v>16.59</v>
      </c>
      <c r="N21" s="510">
        <f t="shared" si="4"/>
        <v>19.079999999999998</v>
      </c>
      <c r="O21" s="9"/>
      <c r="P21" s="92"/>
      <c r="Q21" s="83"/>
      <c r="R21" s="83"/>
      <c r="S21" s="83"/>
      <c r="T21" s="83"/>
      <c r="U21" s="83"/>
      <c r="V21" s="8"/>
      <c r="W21" s="8"/>
      <c r="X21" s="95"/>
      <c r="Y21" s="95"/>
      <c r="Z21" s="95"/>
      <c r="AA21" s="95"/>
      <c r="AB21" s="95"/>
      <c r="AC21" s="95"/>
    </row>
    <row r="22" spans="2:33" ht="21.65" customHeight="1" x14ac:dyDescent="0.25">
      <c r="B22" s="6"/>
      <c r="C22" s="1330"/>
      <c r="D22" s="494" t="s">
        <v>7</v>
      </c>
      <c r="E22" s="503">
        <v>153.29</v>
      </c>
      <c r="F22" s="504">
        <f t="shared" si="0"/>
        <v>176.28</v>
      </c>
      <c r="G22" s="503">
        <v>119.01</v>
      </c>
      <c r="H22" s="505">
        <f t="shared" si="1"/>
        <v>136.86000000000001</v>
      </c>
      <c r="I22" s="506">
        <v>449.34</v>
      </c>
      <c r="J22" s="507">
        <f t="shared" si="2"/>
        <v>516.74</v>
      </c>
      <c r="K22" s="506">
        <v>62.8</v>
      </c>
      <c r="L22" s="508">
        <f t="shared" si="3"/>
        <v>72.22</v>
      </c>
      <c r="M22" s="509">
        <v>16.05</v>
      </c>
      <c r="N22" s="510">
        <f t="shared" si="4"/>
        <v>18.46</v>
      </c>
      <c r="O22" s="9"/>
      <c r="P22" s="92"/>
      <c r="Q22" s="83"/>
      <c r="R22" s="83"/>
      <c r="S22" s="83"/>
      <c r="T22" s="83"/>
      <c r="U22" s="83"/>
      <c r="V22" s="8"/>
      <c r="W22" s="8"/>
      <c r="X22" s="95"/>
      <c r="Y22" s="95"/>
      <c r="Z22" s="95"/>
      <c r="AA22" s="95"/>
      <c r="AB22" s="95"/>
      <c r="AC22" s="95"/>
    </row>
    <row r="23" spans="2:33" ht="21.65" customHeight="1" thickBot="1" x14ac:dyDescent="0.3">
      <c r="B23" s="6"/>
      <c r="C23" s="1345"/>
      <c r="D23" s="522" t="s">
        <v>83</v>
      </c>
      <c r="E23" s="523">
        <v>143.52000000000001</v>
      </c>
      <c r="F23" s="524">
        <f t="shared" si="0"/>
        <v>165.05</v>
      </c>
      <c r="G23" s="523">
        <v>111.6</v>
      </c>
      <c r="H23" s="525">
        <f t="shared" si="1"/>
        <v>128.34</v>
      </c>
      <c r="I23" s="526">
        <v>433.53</v>
      </c>
      <c r="J23" s="527">
        <f t="shared" si="2"/>
        <v>498.56</v>
      </c>
      <c r="K23" s="526">
        <v>60.52</v>
      </c>
      <c r="L23" s="528">
        <f t="shared" si="3"/>
        <v>69.599999999999994</v>
      </c>
      <c r="M23" s="529">
        <v>20.45</v>
      </c>
      <c r="N23" s="530">
        <f t="shared" si="4"/>
        <v>23.52</v>
      </c>
      <c r="O23" s="95"/>
      <c r="P23" s="92"/>
      <c r="Q23" s="84"/>
      <c r="R23" s="84"/>
      <c r="S23" s="84"/>
      <c r="T23" s="84"/>
      <c r="U23" s="84"/>
      <c r="V23" s="8"/>
      <c r="W23" s="8"/>
      <c r="X23" s="95"/>
      <c r="Y23" s="95"/>
      <c r="Z23" s="95"/>
      <c r="AA23" s="95"/>
      <c r="AB23" s="95"/>
      <c r="AC23" s="95"/>
    </row>
    <row r="24" spans="2:33" ht="20.25" customHeight="1" x14ac:dyDescent="0.25">
      <c r="B24" s="10"/>
      <c r="C24" s="531"/>
      <c r="D24" s="532" t="s">
        <v>84</v>
      </c>
      <c r="E24" s="533"/>
      <c r="F24" s="534"/>
      <c r="G24" s="533"/>
      <c r="H24" s="534"/>
      <c r="I24" s="533"/>
      <c r="J24" s="534"/>
      <c r="K24" s="533"/>
      <c r="L24" s="534"/>
      <c r="M24" s="535"/>
      <c r="N24" s="536"/>
      <c r="O24" s="95"/>
      <c r="P24" s="92"/>
      <c r="Q24" s="84"/>
      <c r="R24" s="84"/>
      <c r="S24" s="84"/>
      <c r="T24" s="84"/>
      <c r="U24" s="84"/>
      <c r="V24" s="8"/>
      <c r="W24" s="8"/>
      <c r="X24" s="95"/>
      <c r="Y24" s="95"/>
      <c r="Z24" s="95"/>
      <c r="AA24" s="95"/>
      <c r="AB24" s="95"/>
      <c r="AC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33"/>
      <c r="J25" s="483"/>
      <c r="K25" s="483"/>
      <c r="L25" s="483"/>
      <c r="M25" s="483"/>
      <c r="N25" s="539"/>
      <c r="Q25" s="56"/>
      <c r="R25" s="97"/>
      <c r="S25" s="9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30.75" customHeight="1" thickBot="1" x14ac:dyDescent="0.5">
      <c r="B26" s="10"/>
      <c r="C26" s="1446" t="s">
        <v>27</v>
      </c>
      <c r="D26" s="1447"/>
      <c r="E26" s="1447"/>
      <c r="F26" s="1447"/>
      <c r="G26" s="1447"/>
      <c r="H26" s="1447"/>
      <c r="I26" s="1447"/>
      <c r="J26" s="1448"/>
      <c r="K26" s="539"/>
      <c r="L26" s="539"/>
      <c r="M26" s="483"/>
      <c r="N26" s="539"/>
    </row>
    <row r="27" spans="2:33" ht="6.65" customHeight="1" thickBot="1" x14ac:dyDescent="0.5">
      <c r="B27" s="10"/>
      <c r="C27" s="1347" t="s">
        <v>1</v>
      </c>
      <c r="D27" s="1348"/>
      <c r="E27" s="1350" t="s">
        <v>143</v>
      </c>
      <c r="F27" s="1351"/>
      <c r="G27" s="1350" t="s">
        <v>304</v>
      </c>
      <c r="H27" s="1351"/>
      <c r="I27" s="1354" t="s">
        <v>388</v>
      </c>
      <c r="J27" s="1355"/>
      <c r="K27" s="540"/>
      <c r="L27" s="539"/>
      <c r="M27" s="483"/>
      <c r="N27" s="539"/>
    </row>
    <row r="28" spans="2:33" ht="55.9" customHeight="1" x14ac:dyDescent="0.45">
      <c r="B28" s="10"/>
      <c r="C28" s="1349"/>
      <c r="D28" s="1340"/>
      <c r="E28" s="1352"/>
      <c r="F28" s="1353"/>
      <c r="G28" s="1352"/>
      <c r="H28" s="1353"/>
      <c r="I28" s="1356"/>
      <c r="J28" s="1357"/>
      <c r="K28" s="541"/>
      <c r="L28" s="614" t="s">
        <v>1</v>
      </c>
      <c r="M28" s="1350" t="s">
        <v>153</v>
      </c>
      <c r="N28" s="1443"/>
    </row>
    <row r="29" spans="2:33" ht="24.75" customHeight="1" x14ac:dyDescent="0.5">
      <c r="B29" s="10"/>
      <c r="C29" s="1360"/>
      <c r="D29" s="1361"/>
      <c r="E29" s="615"/>
      <c r="F29" s="616" t="s">
        <v>25</v>
      </c>
      <c r="G29" s="615"/>
      <c r="H29" s="617" t="s">
        <v>25</v>
      </c>
      <c r="I29" s="615"/>
      <c r="J29" s="612" t="s">
        <v>25</v>
      </c>
      <c r="K29" s="546"/>
      <c r="L29" s="618"/>
      <c r="M29" s="619"/>
      <c r="N29" s="612" t="s">
        <v>25</v>
      </c>
    </row>
    <row r="30" spans="2:33" ht="21.65" customHeight="1" x14ac:dyDescent="0.45">
      <c r="B30" s="10"/>
      <c r="C30" s="1362" t="s">
        <v>5</v>
      </c>
      <c r="D30" s="1363"/>
      <c r="E30" s="549">
        <v>35.24</v>
      </c>
      <c r="F30" s="550">
        <f>ROUND(E30 * (1 + VAT), 2)</f>
        <v>40.53</v>
      </c>
      <c r="G30" s="549">
        <v>66.75</v>
      </c>
      <c r="H30" s="620">
        <f>ROUND(G30 * (1 + VAT), 2)</f>
        <v>76.760000000000005</v>
      </c>
      <c r="I30" s="621">
        <v>0</v>
      </c>
      <c r="J30" s="553">
        <f>ROUND(I30 * (1 + VAT), 2)</f>
        <v>0</v>
      </c>
      <c r="K30" s="546"/>
      <c r="L30" s="554" t="s">
        <v>5</v>
      </c>
      <c r="M30" s="555">
        <v>0.82</v>
      </c>
      <c r="N30" s="556">
        <f>ROUND(M30 * (1 + VAT), 2)</f>
        <v>0.94</v>
      </c>
    </row>
    <row r="31" spans="2:33" ht="21.65" customHeight="1" x14ac:dyDescent="0.45">
      <c r="B31" s="10"/>
      <c r="C31" s="1344" t="s">
        <v>6</v>
      </c>
      <c r="D31" s="1261"/>
      <c r="E31" s="557">
        <v>32.29</v>
      </c>
      <c r="F31" s="558">
        <f>ROUND(E31 * (1 + VAT), 2)</f>
        <v>37.130000000000003</v>
      </c>
      <c r="G31" s="557">
        <v>61.22</v>
      </c>
      <c r="H31" s="559">
        <f>ROUND(G31 * (1 + VAT), 2)</f>
        <v>70.400000000000006</v>
      </c>
      <c r="I31" s="560">
        <v>0</v>
      </c>
      <c r="J31" s="561">
        <f>ROUND(I31 * (1 + VAT), 2)</f>
        <v>0</v>
      </c>
      <c r="K31" s="546"/>
      <c r="L31" s="562" t="s">
        <v>6</v>
      </c>
      <c r="M31" s="563">
        <v>0.8</v>
      </c>
      <c r="N31" s="564">
        <f>ROUND(M31 * (1 + VAT), 2)</f>
        <v>0.92</v>
      </c>
    </row>
    <row r="32" spans="2:33" ht="21.65" customHeight="1" x14ac:dyDescent="0.45">
      <c r="B32" s="10"/>
      <c r="C32" s="1344" t="s">
        <v>7</v>
      </c>
      <c r="D32" s="1261"/>
      <c r="E32" s="557">
        <v>11.55</v>
      </c>
      <c r="F32" s="558">
        <f>ROUND(E32 * (1 + VAT), 2)</f>
        <v>13.28</v>
      </c>
      <c r="G32" s="557">
        <v>21.37</v>
      </c>
      <c r="H32" s="559">
        <f>ROUND(G32 * (1 + VAT), 2)</f>
        <v>24.58</v>
      </c>
      <c r="I32" s="557">
        <v>28.29</v>
      </c>
      <c r="J32" s="566">
        <f>ROUND(I32 * (1 + VAT), 2)</f>
        <v>32.53</v>
      </c>
      <c r="K32" s="546"/>
      <c r="L32" s="562" t="s">
        <v>7</v>
      </c>
      <c r="M32" s="563">
        <v>0.73</v>
      </c>
      <c r="N32" s="564">
        <f>ROUND(M32 * (1 + VAT), 2)</f>
        <v>0.84</v>
      </c>
      <c r="X32" s="84"/>
      <c r="Y32" s="84"/>
      <c r="Z32" s="8"/>
      <c r="AA32" s="8"/>
      <c r="AB32" s="95"/>
      <c r="AC32" s="95"/>
      <c r="AD32" s="95"/>
      <c r="AE32" s="95"/>
      <c r="AF32" s="95"/>
      <c r="AG32" s="95"/>
    </row>
    <row r="33" spans="2:33" ht="21.65" customHeight="1" thickBot="1" x14ac:dyDescent="0.5">
      <c r="B33" s="10"/>
      <c r="C33" s="1368" t="s">
        <v>85</v>
      </c>
      <c r="D33" s="1369"/>
      <c r="E33" s="567">
        <v>0</v>
      </c>
      <c r="F33" s="568">
        <f>ROUND(E33 * (1 + VAT), 2)</f>
        <v>0</v>
      </c>
      <c r="G33" s="567">
        <v>0</v>
      </c>
      <c r="H33" s="568">
        <f>ROUND(G33 * (1 + VAT), 2)</f>
        <v>0</v>
      </c>
      <c r="I33" s="569">
        <v>28.29</v>
      </c>
      <c r="J33" s="570">
        <f>ROUND(I33 * (1 + VAT), 2)</f>
        <v>32.53</v>
      </c>
      <c r="K33" s="546"/>
      <c r="L33" s="571" t="s">
        <v>83</v>
      </c>
      <c r="M33" s="572">
        <v>0.7</v>
      </c>
      <c r="N33" s="573">
        <f>ROUND(M33 * (1 + VAT), 2)</f>
        <v>0.81</v>
      </c>
      <c r="X33" s="84"/>
      <c r="Y33" s="84"/>
      <c r="Z33" s="8"/>
      <c r="AA33" s="8"/>
      <c r="AB33" s="95"/>
      <c r="AC33" s="95"/>
      <c r="AD33" s="95"/>
      <c r="AE33" s="95"/>
      <c r="AF33" s="95"/>
      <c r="AG33" s="95"/>
    </row>
    <row r="34" spans="2:33" ht="20.25" customHeight="1" x14ac:dyDescent="0.45">
      <c r="B34" s="10"/>
      <c r="C34" s="574"/>
      <c r="D34" s="574"/>
      <c r="E34" s="539"/>
      <c r="F34" s="539"/>
      <c r="G34" s="575"/>
      <c r="H34" s="536"/>
      <c r="I34" s="575"/>
      <c r="J34" s="536"/>
      <c r="K34" s="576"/>
      <c r="L34" s="532" t="s">
        <v>84</v>
      </c>
      <c r="M34" s="577"/>
      <c r="N34" s="578"/>
      <c r="X34" s="84"/>
      <c r="Y34" s="84"/>
      <c r="Z34" s="8"/>
      <c r="AA34" s="8"/>
      <c r="AB34" s="95"/>
      <c r="AC34" s="95"/>
      <c r="AD34" s="95"/>
      <c r="AE34" s="95"/>
      <c r="AF34" s="95"/>
      <c r="AG34" s="95"/>
    </row>
    <row r="35" spans="2:33" ht="20.25" customHeight="1" thickBot="1" x14ac:dyDescent="0.5">
      <c r="B35" s="10"/>
      <c r="C35" s="539"/>
      <c r="D35" s="539"/>
      <c r="E35" s="539"/>
      <c r="F35" s="539"/>
      <c r="G35" s="539"/>
      <c r="H35" s="539"/>
      <c r="I35" s="539"/>
      <c r="J35" s="539"/>
      <c r="K35" s="539"/>
      <c r="L35" s="539"/>
      <c r="M35" s="483"/>
      <c r="N35" s="539"/>
      <c r="Q35" s="99"/>
      <c r="R35" s="99"/>
      <c r="S35" s="95"/>
      <c r="T35" s="92"/>
      <c r="U35" s="84"/>
      <c r="V35" s="84"/>
      <c r="W35" s="84"/>
      <c r="X35" s="84"/>
      <c r="Y35" s="84"/>
      <c r="Z35" s="8"/>
      <c r="AA35" s="8"/>
      <c r="AB35" s="95"/>
      <c r="AC35" s="95"/>
      <c r="AD35" s="95"/>
      <c r="AE35" s="95"/>
      <c r="AF35" s="95"/>
      <c r="AG35" s="95"/>
    </row>
    <row r="36" spans="2:33" ht="20.25" customHeight="1" x14ac:dyDescent="0.45">
      <c r="B36" s="10"/>
      <c r="C36" s="1449" t="s">
        <v>51</v>
      </c>
      <c r="D36" s="1375" t="s">
        <v>389</v>
      </c>
      <c r="E36" s="1372"/>
      <c r="F36" s="1375" t="s">
        <v>390</v>
      </c>
      <c r="G36" s="1359"/>
      <c r="H36" s="539"/>
      <c r="I36" s="1451" t="s">
        <v>394</v>
      </c>
      <c r="J36" s="1359"/>
      <c r="K36" s="539"/>
      <c r="L36" s="539"/>
      <c r="M36" s="483"/>
      <c r="N36" s="539"/>
      <c r="P36" s="8"/>
      <c r="Q36" s="95"/>
      <c r="R36" s="92"/>
      <c r="S36" s="84"/>
      <c r="T36" s="84"/>
      <c r="U36" s="84"/>
      <c r="V36" s="84"/>
      <c r="W36" s="84"/>
      <c r="X36" s="8"/>
      <c r="Y36" s="8"/>
      <c r="Z36" s="95"/>
      <c r="AA36" s="95"/>
      <c r="AB36" s="95"/>
      <c r="AC36" s="95"/>
      <c r="AD36" s="95"/>
      <c r="AE36" s="95"/>
    </row>
    <row r="37" spans="2:33" ht="20.25" customHeight="1" x14ac:dyDescent="0.45">
      <c r="B37" s="10"/>
      <c r="C37" s="1450"/>
      <c r="D37" s="1376"/>
      <c r="E37" s="1374"/>
      <c r="F37" s="1376"/>
      <c r="G37" s="1328"/>
      <c r="H37" s="539"/>
      <c r="I37" s="1452"/>
      <c r="J37" s="1328"/>
      <c r="K37" s="539"/>
      <c r="L37" s="539"/>
      <c r="M37" s="483"/>
      <c r="N37" s="539"/>
      <c r="P37" s="8"/>
      <c r="W37" s="84"/>
      <c r="X37" s="8"/>
      <c r="Y37" s="8"/>
      <c r="Z37" s="95"/>
      <c r="AA37" s="95"/>
      <c r="AB37" s="95"/>
      <c r="AC37" s="95"/>
      <c r="AD37" s="95"/>
      <c r="AE37" s="95"/>
    </row>
    <row r="38" spans="2:33" ht="20.25" customHeight="1" x14ac:dyDescent="0.45">
      <c r="B38" s="10"/>
      <c r="C38" s="622"/>
      <c r="D38" s="623"/>
      <c r="E38" s="624" t="s">
        <v>25</v>
      </c>
      <c r="F38" s="625"/>
      <c r="G38" s="626" t="s">
        <v>25</v>
      </c>
      <c r="H38" s="539"/>
      <c r="I38" s="1452"/>
      <c r="J38" s="1328"/>
      <c r="K38" s="539"/>
      <c r="L38" s="539"/>
      <c r="M38" s="483"/>
      <c r="N38" s="539"/>
      <c r="P38" s="97"/>
      <c r="Q38" s="95"/>
      <c r="R38" s="92"/>
      <c r="S38" s="84"/>
      <c r="T38" s="84"/>
      <c r="U38" s="84"/>
      <c r="V38" s="84"/>
      <c r="W38" s="84"/>
      <c r="X38" s="8"/>
      <c r="Y38" s="8"/>
      <c r="Z38" s="95"/>
      <c r="AA38" s="95"/>
      <c r="AB38" s="95"/>
      <c r="AC38" s="95"/>
      <c r="AD38" s="95"/>
      <c r="AE38" s="95"/>
    </row>
    <row r="39" spans="2:33" ht="21.65" customHeight="1" x14ac:dyDescent="0.45">
      <c r="B39" s="10"/>
      <c r="C39" s="585" t="s">
        <v>44</v>
      </c>
      <c r="D39" s="586">
        <v>402.32</v>
      </c>
      <c r="E39" s="587">
        <f>ROUND(D39 * (1 + VAT), 2)</f>
        <v>462.67</v>
      </c>
      <c r="F39" s="588">
        <v>181.34</v>
      </c>
      <c r="G39" s="589">
        <f>ROUND(F39 * (1 + VAT), 2)</f>
        <v>208.54</v>
      </c>
      <c r="H39" s="539"/>
      <c r="I39" s="627"/>
      <c r="J39" s="626" t="s">
        <v>25</v>
      </c>
      <c r="K39" s="539"/>
      <c r="L39" s="539"/>
      <c r="M39" s="539"/>
      <c r="N39" s="539"/>
      <c r="O39" s="56"/>
      <c r="P39" s="97"/>
      <c r="Q39" s="95"/>
      <c r="R39" s="92"/>
      <c r="S39" s="84"/>
      <c r="T39" s="84"/>
      <c r="U39" s="84"/>
      <c r="V39" s="84"/>
      <c r="W39" s="84"/>
      <c r="X39" s="8"/>
      <c r="Y39" s="8"/>
      <c r="Z39" s="95"/>
      <c r="AA39" s="95"/>
      <c r="AB39" s="95"/>
      <c r="AC39" s="95"/>
      <c r="AD39" s="95"/>
      <c r="AE39" s="95"/>
    </row>
    <row r="40" spans="2:33" ht="21.65" customHeight="1" thickBot="1" x14ac:dyDescent="0.5">
      <c r="B40" s="10"/>
      <c r="C40" s="590" t="s">
        <v>32</v>
      </c>
      <c r="D40" s="591">
        <v>7883.85</v>
      </c>
      <c r="E40" s="592">
        <f>ROUND(D40 * (1 + VAT), 2)</f>
        <v>9066.43</v>
      </c>
      <c r="F40" s="593">
        <v>251.77</v>
      </c>
      <c r="G40" s="594">
        <f>ROUND(F40 * (1 + VAT), 2)</f>
        <v>289.54000000000002</v>
      </c>
      <c r="H40" s="539"/>
      <c r="I40" s="628">
        <v>15.67</v>
      </c>
      <c r="J40" s="629">
        <f>ROUND(I40 * (1 + VAT), 2)</f>
        <v>18.02</v>
      </c>
      <c r="K40" s="539"/>
      <c r="L40" s="539"/>
      <c r="M40" s="539"/>
      <c r="N40" s="539"/>
      <c r="O40" s="56"/>
      <c r="P40" s="97"/>
      <c r="Q40" s="95"/>
      <c r="R40" s="92"/>
      <c r="S40" s="84"/>
      <c r="T40" s="84"/>
      <c r="U40" s="84"/>
      <c r="V40" s="84"/>
      <c r="W40" s="84"/>
      <c r="X40" s="8"/>
      <c r="Y40" s="8"/>
      <c r="Z40" s="95"/>
      <c r="AA40" s="95"/>
      <c r="AB40" s="95"/>
      <c r="AC40" s="95"/>
      <c r="AD40" s="95"/>
      <c r="AE40" s="95"/>
    </row>
    <row r="41" spans="2:33" ht="20.25" customHeight="1" x14ac:dyDescent="0.45">
      <c r="B41" s="10"/>
      <c r="C41" s="595"/>
      <c r="D41" s="596"/>
      <c r="E41" s="597"/>
      <c r="F41" s="596"/>
      <c r="G41" s="597"/>
      <c r="H41" s="539"/>
      <c r="I41" s="539"/>
      <c r="J41" s="539"/>
      <c r="K41" s="539"/>
      <c r="L41" s="539"/>
      <c r="M41" s="539"/>
      <c r="N41" s="539"/>
      <c r="O41" s="56"/>
      <c r="P41" s="97"/>
      <c r="Q41" s="95"/>
      <c r="R41" s="92"/>
      <c r="S41" s="84"/>
      <c r="T41" s="84"/>
      <c r="U41" s="84"/>
      <c r="V41" s="84"/>
      <c r="W41" s="84"/>
      <c r="X41" s="8"/>
      <c r="Y41" s="8"/>
      <c r="Z41" s="95"/>
      <c r="AA41" s="95"/>
      <c r="AB41" s="95"/>
      <c r="AC41" s="95"/>
      <c r="AD41" s="95"/>
      <c r="AE41" s="95"/>
    </row>
    <row r="42" spans="2:33" s="57" customFormat="1" ht="20.9" customHeight="1" x14ac:dyDescent="0.4">
      <c r="C42" s="118"/>
      <c r="D42" s="118"/>
      <c r="E42" s="118"/>
      <c r="F42" s="118"/>
      <c r="G42" s="118"/>
      <c r="H42" s="118"/>
      <c r="I42" s="118"/>
      <c r="J42" s="118"/>
      <c r="K42" s="117"/>
      <c r="L42" s="118"/>
      <c r="M42" s="118"/>
      <c r="N42" s="118"/>
    </row>
    <row r="43" spans="2:33" s="57" customFormat="1" ht="28.5" customHeight="1" x14ac:dyDescent="0.4">
      <c r="E43"/>
      <c r="F43"/>
      <c r="G43"/>
      <c r="H43" s="233"/>
      <c r="I43" s="233"/>
      <c r="J43" s="233"/>
      <c r="K43" s="233"/>
      <c r="L43" s="118"/>
      <c r="M43" s="118"/>
      <c r="N43" s="118"/>
    </row>
    <row r="44" spans="2:33" s="57" customFormat="1" ht="28.5" customHeight="1" x14ac:dyDescent="0.4">
      <c r="E44"/>
      <c r="F44"/>
      <c r="G44"/>
      <c r="H44" s="233"/>
      <c r="I44" s="233"/>
      <c r="J44" s="233"/>
      <c r="K44" s="233"/>
      <c r="L44" s="118"/>
      <c r="M44" s="118"/>
      <c r="N44" s="118"/>
    </row>
    <row r="45" spans="2:33" s="57" customFormat="1" ht="4.9000000000000004" customHeight="1" x14ac:dyDescent="0.4">
      <c r="E45"/>
      <c r="F45"/>
      <c r="G45"/>
      <c r="H45" s="233"/>
      <c r="I45" s="233"/>
      <c r="J45" s="233"/>
      <c r="K45" s="233"/>
      <c r="L45" s="117"/>
      <c r="M45" s="117"/>
      <c r="N45" s="118"/>
    </row>
    <row r="46" spans="2:33" s="57" customFormat="1" ht="17.25" customHeight="1" x14ac:dyDescent="0.4">
      <c r="E46"/>
      <c r="F46"/>
      <c r="G46"/>
      <c r="H46" s="233"/>
      <c r="I46" s="233"/>
      <c r="J46" s="233"/>
      <c r="K46" s="233"/>
      <c r="L46" s="117"/>
      <c r="M46" s="117"/>
      <c r="N46" s="118"/>
    </row>
    <row r="47" spans="2:33" s="57" customFormat="1" ht="21.65" customHeight="1" x14ac:dyDescent="0.4">
      <c r="E47"/>
      <c r="F47"/>
      <c r="G47"/>
      <c r="H47" s="233"/>
      <c r="I47" s="233"/>
      <c r="J47" s="233"/>
      <c r="K47" s="233"/>
      <c r="L47" s="117"/>
      <c r="M47" s="117"/>
      <c r="N47" s="118"/>
    </row>
    <row r="48" spans="2:33" s="57" customFormat="1" ht="12.75" customHeight="1" x14ac:dyDescent="0.4">
      <c r="C48" s="233"/>
      <c r="D48" s="233"/>
      <c r="E48"/>
      <c r="F48"/>
      <c r="G48"/>
      <c r="H48" s="233"/>
      <c r="I48" s="233"/>
      <c r="J48" s="233"/>
      <c r="K48" s="233"/>
      <c r="L48" s="117"/>
      <c r="M48" s="117"/>
      <c r="N48" s="118"/>
    </row>
    <row r="49" spans="5:7" s="57" customFormat="1" x14ac:dyDescent="0.25">
      <c r="E49"/>
      <c r="F49"/>
      <c r="G49"/>
    </row>
    <row r="50" spans="5:7" s="57" customFormat="1" x14ac:dyDescent="0.25">
      <c r="E50"/>
      <c r="F50"/>
      <c r="G50"/>
    </row>
    <row r="51" spans="5:7" s="57" customFormat="1" x14ac:dyDescent="0.25"/>
    <row r="52" spans="5:7" s="57" customFormat="1" x14ac:dyDescent="0.25"/>
    <row r="53" spans="5:7" s="57" customFormat="1" x14ac:dyDescent="0.25"/>
    <row r="54" spans="5:7" s="57" customFormat="1" x14ac:dyDescent="0.25"/>
    <row r="55" spans="5:7" s="57" customFormat="1" x14ac:dyDescent="0.25"/>
    <row r="56" spans="5:7" s="57" customFormat="1" x14ac:dyDescent="0.25"/>
    <row r="57" spans="5:7" s="57" customFormat="1" x14ac:dyDescent="0.25"/>
    <row r="58" spans="5:7" s="57" customFormat="1" x14ac:dyDescent="0.25"/>
    <row r="59" spans="5:7" s="57" customFormat="1" x14ac:dyDescent="0.25"/>
    <row r="60" spans="5:7" s="57" customFormat="1" x14ac:dyDescent="0.25"/>
    <row r="61" spans="5:7" s="57" customFormat="1" x14ac:dyDescent="0.25"/>
    <row r="62" spans="5:7" s="57" customFormat="1" x14ac:dyDescent="0.25"/>
    <row r="63" spans="5:7" s="57" customFormat="1" x14ac:dyDescent="0.25"/>
    <row r="64" spans="5:7" s="57" customFormat="1" x14ac:dyDescent="0.25"/>
    <row r="65" s="57" customFormat="1" x14ac:dyDescent="0.25"/>
    <row r="66" s="57" customFormat="1" x14ac:dyDescent="0.25"/>
    <row r="67" s="57" customFormat="1" x14ac:dyDescent="0.25"/>
    <row r="68" s="57" customFormat="1" x14ac:dyDescent="0.25"/>
    <row r="69" s="57" customFormat="1" x14ac:dyDescent="0.25"/>
    <row r="70" s="57" customFormat="1" x14ac:dyDescent="0.25"/>
    <row r="71" s="57" customFormat="1" x14ac:dyDescent="0.25"/>
    <row r="72" s="57" customFormat="1" x14ac:dyDescent="0.25"/>
    <row r="73" s="57" customFormat="1" x14ac:dyDescent="0.25"/>
    <row r="74" s="57" customFormat="1" x14ac:dyDescent="0.25"/>
    <row r="75" s="57" customFormat="1" x14ac:dyDescent="0.25"/>
    <row r="76" s="57" customFormat="1" x14ac:dyDescent="0.25"/>
    <row r="77" s="57" customFormat="1" x14ac:dyDescent="0.25"/>
    <row r="78" s="57" customFormat="1" x14ac:dyDescent="0.25"/>
    <row r="79" s="57" customFormat="1" x14ac:dyDescent="0.25"/>
    <row r="80" s="57" customFormat="1" x14ac:dyDescent="0.25"/>
    <row r="81" spans="3:16" s="57" customFormat="1" x14ac:dyDescent="0.25"/>
    <row r="82" spans="3:16" s="57" customFormat="1" x14ac:dyDescent="0.25"/>
    <row r="83" spans="3:16" s="57" customFormat="1" x14ac:dyDescent="0.25"/>
    <row r="84" spans="3:16" s="57" customFormat="1" x14ac:dyDescent="0.25"/>
    <row r="85" spans="3:16" s="57" customFormat="1" x14ac:dyDescent="0.25"/>
    <row r="86" spans="3:16" s="57" customFormat="1" x14ac:dyDescent="0.25"/>
    <row r="87" spans="3:16" s="57" customFormat="1" x14ac:dyDescent="0.25"/>
    <row r="88" spans="3:16" s="57" customFormat="1" x14ac:dyDescent="0.25"/>
    <row r="89" spans="3:16" s="57" customFormat="1" x14ac:dyDescent="0.25"/>
    <row r="90" spans="3:16" s="57" customFormat="1" x14ac:dyDescent="0.25"/>
    <row r="91" spans="3:16" s="57" customFormat="1" x14ac:dyDescent="0.25">
      <c r="O91" s="91"/>
      <c r="P91" s="91"/>
    </row>
    <row r="92" spans="3:16" s="57" customFormat="1" x14ac:dyDescent="0.25">
      <c r="O92" s="91"/>
      <c r="P92" s="91"/>
    </row>
    <row r="93" spans="3:16" s="57" customFormat="1" x14ac:dyDescent="0.25">
      <c r="C93" s="110"/>
      <c r="D93" s="110"/>
      <c r="E93" s="110"/>
      <c r="F93" s="110"/>
      <c r="G93" s="110"/>
      <c r="H93" s="110"/>
      <c r="I93" s="110"/>
      <c r="O93" s="91"/>
      <c r="P93" s="91"/>
    </row>
    <row r="94" spans="3:16" s="57" customFormat="1" x14ac:dyDescent="0.25">
      <c r="C94" s="110"/>
      <c r="D94" s="110"/>
      <c r="E94" s="110"/>
      <c r="F94" s="110"/>
      <c r="G94" s="110"/>
      <c r="H94" s="110"/>
      <c r="I94" s="110"/>
      <c r="O94" s="91"/>
      <c r="P94" s="91"/>
    </row>
    <row r="95" spans="3:16" s="57" customFormat="1" x14ac:dyDescent="0.25">
      <c r="C95" s="110"/>
      <c r="D95" s="110"/>
      <c r="E95" s="110"/>
      <c r="F95" s="110"/>
      <c r="G95" s="110"/>
      <c r="H95" s="110"/>
      <c r="I95" s="110"/>
      <c r="O95" s="91"/>
      <c r="P95" s="91"/>
    </row>
    <row r="96" spans="3:16" s="57" customFormat="1" x14ac:dyDescent="0.25">
      <c r="C96" s="110"/>
      <c r="D96" s="110"/>
      <c r="E96" s="110"/>
      <c r="F96" s="110"/>
      <c r="G96" s="110"/>
      <c r="H96" s="110"/>
      <c r="I96" s="110"/>
      <c r="O96" s="91"/>
      <c r="P96" s="91"/>
    </row>
    <row r="97" spans="3:18" s="57" customFormat="1" x14ac:dyDescent="0.25">
      <c r="C97" s="110"/>
      <c r="D97" s="110"/>
      <c r="E97" s="110"/>
      <c r="F97" s="110"/>
      <c r="G97" s="110"/>
      <c r="H97" s="110"/>
      <c r="I97" s="110"/>
      <c r="O97" s="91"/>
      <c r="P97" s="91"/>
    </row>
    <row r="98" spans="3:18" s="57" customFormat="1" x14ac:dyDescent="0.25">
      <c r="C98" s="110"/>
      <c r="D98" s="110"/>
      <c r="E98" s="110"/>
      <c r="F98" s="110"/>
      <c r="G98" s="110"/>
      <c r="H98" s="110"/>
      <c r="I98" s="110"/>
      <c r="O98" s="91"/>
      <c r="P98" s="91"/>
    </row>
    <row r="99" spans="3:18" s="57" customFormat="1" x14ac:dyDescent="0.25">
      <c r="C99" s="110"/>
      <c r="D99" s="110"/>
      <c r="E99" s="110"/>
      <c r="F99" s="110"/>
      <c r="G99" s="110"/>
      <c r="H99" s="110"/>
      <c r="I99" s="110"/>
      <c r="O99" s="91"/>
      <c r="P99" s="91"/>
    </row>
    <row r="100" spans="3:18" s="57" customFormat="1" x14ac:dyDescent="0.25">
      <c r="C100" s="110"/>
      <c r="D100" s="110"/>
      <c r="E100" s="110"/>
      <c r="F100" s="110"/>
      <c r="G100" s="110"/>
      <c r="H100" s="110"/>
      <c r="I100" s="110"/>
      <c r="O100" s="91"/>
      <c r="P100" s="91"/>
    </row>
    <row r="101" spans="3:18" s="57" customFormat="1" x14ac:dyDescent="0.25"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8"/>
      <c r="N101" s="110"/>
      <c r="O101" s="91"/>
      <c r="P101" s="91"/>
    </row>
    <row r="102" spans="3:18" s="57" customFormat="1" x14ac:dyDescent="0.25"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8"/>
      <c r="N102" s="110"/>
      <c r="O102" s="91"/>
      <c r="P102" s="91"/>
    </row>
    <row r="103" spans="3:18" s="57" customFormat="1" x14ac:dyDescent="0.25"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8"/>
      <c r="N103" s="110"/>
      <c r="O103" s="91"/>
      <c r="P103" s="91"/>
    </row>
    <row r="104" spans="3:18" s="57" customFormat="1" x14ac:dyDescent="0.25"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8"/>
      <c r="N104" s="110"/>
      <c r="O104" s="91"/>
      <c r="P104" s="91"/>
    </row>
    <row r="105" spans="3:18" s="57" customFormat="1" x14ac:dyDescent="0.25"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8"/>
      <c r="N105" s="110"/>
      <c r="O105" s="91"/>
      <c r="P105" s="91"/>
    </row>
    <row r="106" spans="3:18" s="57" customFormat="1" x14ac:dyDescent="0.25"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8"/>
      <c r="N106" s="91"/>
      <c r="O106" s="91"/>
      <c r="P106" s="91"/>
    </row>
    <row r="107" spans="3:18" s="57" customFormat="1" x14ac:dyDescent="0.25"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8"/>
      <c r="N107" s="91"/>
      <c r="O107" s="91"/>
      <c r="P107" s="91"/>
    </row>
    <row r="108" spans="3:18" s="57" customFormat="1" x14ac:dyDescent="0.25"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M108" s="8"/>
      <c r="N108" s="91"/>
      <c r="O108" s="91"/>
      <c r="P108" s="91"/>
    </row>
    <row r="109" spans="3:18" s="57" customFormat="1" x14ac:dyDescent="0.25"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M109" s="8"/>
      <c r="N109" s="91"/>
      <c r="O109" s="91"/>
      <c r="P109" s="91"/>
    </row>
    <row r="110" spans="3:18" s="57" customFormat="1" x14ac:dyDescent="0.25"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8"/>
      <c r="N110" s="91"/>
      <c r="O110" s="91"/>
      <c r="P110" s="91"/>
    </row>
    <row r="111" spans="3:18" s="57" customFormat="1" x14ac:dyDescent="0.25"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8"/>
      <c r="N111" s="91"/>
      <c r="O111" s="91"/>
      <c r="P111" s="91"/>
      <c r="Q111" s="91"/>
      <c r="R111" s="91"/>
    </row>
    <row r="112" spans="3:18" s="57" customFormat="1" x14ac:dyDescent="0.25"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8"/>
      <c r="N112" s="91"/>
      <c r="O112" s="91"/>
      <c r="P112" s="91"/>
      <c r="Q112" s="91"/>
      <c r="R112" s="91"/>
    </row>
    <row r="113" spans="3:18" s="57" customFormat="1" x14ac:dyDescent="0.25"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8"/>
      <c r="N113" s="91"/>
      <c r="O113" s="91"/>
      <c r="P113" s="91"/>
      <c r="Q113" s="91"/>
      <c r="R113" s="91"/>
    </row>
    <row r="114" spans="3:18" s="57" customFormat="1" x14ac:dyDescent="0.25"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8"/>
      <c r="N114" s="91"/>
      <c r="O114" s="91"/>
      <c r="P114" s="91"/>
      <c r="Q114" s="91"/>
      <c r="R114" s="91"/>
    </row>
    <row r="115" spans="3:18" s="57" customFormat="1" x14ac:dyDescent="0.25"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8"/>
      <c r="N115" s="91"/>
      <c r="O115" s="91"/>
      <c r="P115" s="91"/>
      <c r="Q115" s="91"/>
      <c r="R115" s="91"/>
    </row>
    <row r="116" spans="3:18" s="57" customFormat="1" x14ac:dyDescent="0.25"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8"/>
      <c r="N116" s="91"/>
      <c r="O116" s="91"/>
      <c r="P116" s="91"/>
      <c r="Q116" s="91"/>
      <c r="R116" s="91"/>
    </row>
  </sheetData>
  <mergeCells count="28">
    <mergeCell ref="M28:N28"/>
    <mergeCell ref="C29:D29"/>
    <mergeCell ref="C30:D30"/>
    <mergeCell ref="C31:D31"/>
    <mergeCell ref="C32:D32"/>
    <mergeCell ref="C27:D28"/>
    <mergeCell ref="E27:F28"/>
    <mergeCell ref="G27:H28"/>
    <mergeCell ref="I27:J28"/>
    <mergeCell ref="C20:C23"/>
    <mergeCell ref="C26:J26"/>
    <mergeCell ref="C36:C37"/>
    <mergeCell ref="D36:E37"/>
    <mergeCell ref="F36:G37"/>
    <mergeCell ref="I36:J38"/>
    <mergeCell ref="C33:D33"/>
    <mergeCell ref="M4:N6"/>
    <mergeCell ref="B2:O2"/>
    <mergeCell ref="C8:C11"/>
    <mergeCell ref="C12:C15"/>
    <mergeCell ref="C16:C19"/>
    <mergeCell ref="E4:H4"/>
    <mergeCell ref="I4:L4"/>
    <mergeCell ref="C5:C7"/>
    <mergeCell ref="E5:F6"/>
    <mergeCell ref="G5:H6"/>
    <mergeCell ref="I5:J6"/>
    <mergeCell ref="K5:L6"/>
  </mergeCells>
  <conditionalFormatting sqref="P8:P24 T25 R38:R41 T35 R36">
    <cfRule type="cellIs" dxfId="23" priority="1" stopIfTrue="1" operator="equal">
      <formula>"check"</formula>
    </cfRule>
  </conditionalFormatting>
  <conditionalFormatting sqref="R8 R12 R16 R20">
    <cfRule type="cellIs" dxfId="22" priority="2" stopIfTrue="1" operator="notEqual">
      <formula>0</formula>
    </cfRule>
  </conditionalFormatting>
  <hyperlinks>
    <hyperlink ref="C1" location="Menu!A1" display="Back to menu" xr:uid="{00000000-0004-0000-04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4" orientation="landscape" r:id="rId1"/>
  <headerFooter alignWithMargins="0"/>
  <ignoredErrors>
    <ignoredError sqref="C67:N82 H47:N47 H48:N50 C48:D50 H43:N46 G41:N41 C41:F41 M34:N34 C34:K34 C51:N66 H40 C40 H39 C39 C42:N42 K33 C33:D33 K32:L32 C32:D32 K31:L31 C31:D31 K30:L30 C30:D30 C35:N35 C23:D23 C22:D22 C21:D21 C20:D20 C19:D19 C18:D18 C17:D17 C16:D16 C15:D15 C14:D14 C13:D13 C12:D12 C11:D11 C10:D10 C9:D9 C8:D8 C24:N26 L34 O24:O29 O8 O9 O10 O11 O12 O13 O14 O15 O16 O17 O18 O19 O20 O21 O22 O23 O41 O35:O38 L33 O30 O31 O32 O33 E43:G46 O42 O39 O40 O51:O66 E48:G50 E47:G47 O34 O43:O46 O48:O50 O47 E29:K29 C38:H38 H36:H37 M29:N29 K40:N40 K39:N39 K38:N38 K36:N37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 tint="-0.249977111117893"/>
    <pageSetUpPr fitToPage="1"/>
  </sheetPr>
  <dimension ref="A1:AG94"/>
  <sheetViews>
    <sheetView showGridLines="0" zoomScale="50" zoomScaleNormal="50" workbookViewId="0">
      <pane ySplit="2" topLeftCell="A3" activePane="bottomLeft" state="frozen"/>
      <selection activeCell="Q28" activeCellId="1" sqref="G1 Q28"/>
      <selection pane="bottomLeft"/>
    </sheetView>
  </sheetViews>
  <sheetFormatPr defaultColWidth="9.1796875" defaultRowHeight="12.5" x14ac:dyDescent="0.25"/>
  <cols>
    <col min="1" max="1" width="1.7265625" style="110" customWidth="1"/>
    <col min="2" max="2" width="3.7265625" style="91" customWidth="1"/>
    <col min="3" max="3" width="42" style="91" customWidth="1"/>
    <col min="4" max="4" width="29" style="91" customWidth="1"/>
    <col min="5" max="5" width="20.54296875" style="91" customWidth="1"/>
    <col min="6" max="6" width="24.453125" style="91" customWidth="1"/>
    <col min="7" max="7" width="19.26953125" style="91" customWidth="1"/>
    <col min="8" max="8" width="21.26953125" style="91" customWidth="1"/>
    <col min="9" max="9" width="19.54296875" style="91" customWidth="1"/>
    <col min="10" max="10" width="18.7265625" style="91" customWidth="1"/>
    <col min="11" max="11" width="15.453125" style="91" customWidth="1"/>
    <col min="12" max="12" width="29.7265625" style="91" customWidth="1"/>
    <col min="13" max="13" width="18.54296875" style="8" customWidth="1"/>
    <col min="14" max="14" width="16.81640625" style="91" customWidth="1"/>
    <col min="15" max="15" width="6.81640625" style="91" customWidth="1"/>
    <col min="16" max="16" width="16" style="91" customWidth="1"/>
    <col min="17" max="19" width="9.1796875" style="91"/>
    <col min="20" max="22" width="14.1796875" style="91" customWidth="1"/>
    <col min="23" max="26" width="9.1796875" style="91"/>
    <col min="27" max="27" width="19.81640625" style="91" bestFit="1" customWidth="1"/>
    <col min="28" max="16384" width="9.1796875" style="91"/>
  </cols>
  <sheetData>
    <row r="1" spans="2:29" ht="36" customHeight="1" x14ac:dyDescent="0.25">
      <c r="B1" s="221" t="s">
        <v>123</v>
      </c>
      <c r="D1" s="19"/>
      <c r="M1" s="110"/>
      <c r="N1" s="110"/>
    </row>
    <row r="2" spans="2:29" ht="54" customHeight="1" x14ac:dyDescent="0.25">
      <c r="B2" s="1404" t="s">
        <v>395</v>
      </c>
      <c r="C2" s="1405"/>
      <c r="D2" s="1405"/>
      <c r="E2" s="1405"/>
      <c r="F2" s="1405"/>
      <c r="G2" s="1405"/>
      <c r="H2" s="1405"/>
      <c r="I2" s="1405"/>
      <c r="J2" s="1405"/>
      <c r="K2" s="1405"/>
      <c r="L2" s="1405"/>
      <c r="M2" s="1405"/>
      <c r="N2" s="1405"/>
      <c r="O2" s="1406"/>
      <c r="AA2" s="3" t="e">
        <f>SUM(#REF!,#REF!,#REF!,#REF!,#REF!,#REF!,#REF!,#REF!,#REF!)</f>
        <v>#REF!</v>
      </c>
      <c r="AB2" s="4" t="s">
        <v>0</v>
      </c>
    </row>
    <row r="3" spans="2:29" s="8" customFormat="1" ht="12.75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AA3" s="29"/>
      <c r="AB3" s="30"/>
    </row>
    <row r="4" spans="2:29" ht="29.9" customHeight="1" thickBot="1" x14ac:dyDescent="0.5">
      <c r="B4" s="5"/>
      <c r="C4" s="484"/>
      <c r="D4" s="485"/>
      <c r="E4" s="1407" t="s">
        <v>306</v>
      </c>
      <c r="F4" s="1408"/>
      <c r="G4" s="1408"/>
      <c r="H4" s="1409"/>
      <c r="I4" s="1407" t="s">
        <v>305</v>
      </c>
      <c r="J4" s="1408"/>
      <c r="K4" s="1408"/>
      <c r="L4" s="1409"/>
      <c r="M4" s="1401" t="s">
        <v>307</v>
      </c>
      <c r="N4" s="1402"/>
      <c r="O4" s="630"/>
      <c r="P4" s="539"/>
    </row>
    <row r="5" spans="2:29" ht="26.5" customHeight="1" x14ac:dyDescent="0.45">
      <c r="B5" s="6"/>
      <c r="C5" s="1410" t="s">
        <v>26</v>
      </c>
      <c r="D5" s="486"/>
      <c r="E5" s="1401" t="s">
        <v>386</v>
      </c>
      <c r="F5" s="1413"/>
      <c r="G5" s="1415" t="s">
        <v>387</v>
      </c>
      <c r="H5" s="1416"/>
      <c r="I5" s="1401" t="s">
        <v>386</v>
      </c>
      <c r="J5" s="1415"/>
      <c r="K5" s="1418" t="s">
        <v>387</v>
      </c>
      <c r="L5" s="1416"/>
      <c r="M5" s="1403"/>
      <c r="N5" s="1239"/>
      <c r="O5" s="539"/>
      <c r="P5" s="631"/>
    </row>
    <row r="6" spans="2:29" ht="36.65" customHeight="1" x14ac:dyDescent="0.45">
      <c r="B6" s="6"/>
      <c r="C6" s="1411"/>
      <c r="D6" s="487" t="s">
        <v>1</v>
      </c>
      <c r="E6" s="1403"/>
      <c r="F6" s="1414"/>
      <c r="G6" s="1417"/>
      <c r="H6" s="1239"/>
      <c r="I6" s="1403"/>
      <c r="J6" s="1417"/>
      <c r="K6" s="1419"/>
      <c r="L6" s="1239"/>
      <c r="M6" s="1403"/>
      <c r="N6" s="1239"/>
      <c r="O6" s="539"/>
      <c r="P6" s="631"/>
      <c r="Q6" s="4"/>
      <c r="X6" s="7"/>
    </row>
    <row r="7" spans="2:29" ht="24.65" customHeight="1" x14ac:dyDescent="0.45">
      <c r="B7" s="6"/>
      <c r="C7" s="1412"/>
      <c r="D7" s="488"/>
      <c r="E7" s="489" t="s">
        <v>34</v>
      </c>
      <c r="F7" s="490" t="s">
        <v>25</v>
      </c>
      <c r="G7" s="491"/>
      <c r="H7" s="492" t="s">
        <v>25</v>
      </c>
      <c r="I7" s="489" t="s">
        <v>34</v>
      </c>
      <c r="J7" s="490" t="s">
        <v>25</v>
      </c>
      <c r="K7" s="491"/>
      <c r="L7" s="492" t="s">
        <v>25</v>
      </c>
      <c r="M7" s="493"/>
      <c r="N7" s="492" t="s">
        <v>25</v>
      </c>
      <c r="O7" s="539"/>
      <c r="P7" s="631"/>
      <c r="Q7" s="4"/>
      <c r="X7" s="7"/>
    </row>
    <row r="8" spans="2:29" ht="21.65" customHeight="1" x14ac:dyDescent="0.45">
      <c r="B8" s="6"/>
      <c r="C8" s="1329" t="s">
        <v>28</v>
      </c>
      <c r="D8" s="494" t="s">
        <v>5</v>
      </c>
      <c r="E8" s="495">
        <v>151.13999999999999</v>
      </c>
      <c r="F8" s="497">
        <f t="shared" ref="F8:F23" si="0">ROUND(E8 * (1 + VAT), 2)</f>
        <v>173.81</v>
      </c>
      <c r="G8" s="495">
        <v>117.49</v>
      </c>
      <c r="H8" s="497">
        <f t="shared" ref="H8:H23" si="1">ROUND(G8 * (1 + VAT), 2)</f>
        <v>135.11000000000001</v>
      </c>
      <c r="I8" s="498">
        <v>322.97000000000003</v>
      </c>
      <c r="J8" s="500">
        <f t="shared" ref="J8:J23" si="2">ROUND(I8 * (1 + VAT), 2)</f>
        <v>371.42</v>
      </c>
      <c r="K8" s="498">
        <v>41.62</v>
      </c>
      <c r="L8" s="500">
        <f t="shared" ref="L8:L23" si="3">ROUND(K8 * (1 + VAT), 2)</f>
        <v>47.86</v>
      </c>
      <c r="M8" s="549">
        <v>17.510000000000002</v>
      </c>
      <c r="N8" s="632">
        <f t="shared" ref="N8:N23" si="4">ROUND(M8 * (1 + VAT), 2)</f>
        <v>20.14</v>
      </c>
      <c r="O8" s="633"/>
      <c r="P8" s="634"/>
      <c r="Q8" s="93"/>
      <c r="R8" s="94"/>
      <c r="S8" s="82"/>
      <c r="T8" s="82"/>
      <c r="U8" s="82"/>
      <c r="V8" s="8"/>
      <c r="W8" s="8"/>
      <c r="X8" s="95"/>
      <c r="Y8" s="95"/>
      <c r="Z8" s="95"/>
      <c r="AA8" s="95"/>
      <c r="AB8" s="95"/>
      <c r="AC8" s="95"/>
    </row>
    <row r="9" spans="2:29" ht="21.65" customHeight="1" x14ac:dyDescent="0.45">
      <c r="B9" s="6"/>
      <c r="C9" s="1330"/>
      <c r="D9" s="494" t="s">
        <v>6</v>
      </c>
      <c r="E9" s="503">
        <v>143.11000000000001</v>
      </c>
      <c r="F9" s="505">
        <f t="shared" si="0"/>
        <v>164.58</v>
      </c>
      <c r="G9" s="503">
        <v>111.7</v>
      </c>
      <c r="H9" s="505">
        <f t="shared" si="1"/>
        <v>128.46</v>
      </c>
      <c r="I9" s="506">
        <v>312.57</v>
      </c>
      <c r="J9" s="508">
        <f t="shared" si="2"/>
        <v>359.46</v>
      </c>
      <c r="K9" s="506">
        <v>40.229999999999997</v>
      </c>
      <c r="L9" s="508">
        <f t="shared" si="3"/>
        <v>46.26</v>
      </c>
      <c r="M9" s="557">
        <v>16</v>
      </c>
      <c r="N9" s="566">
        <f t="shared" si="4"/>
        <v>18.399999999999999</v>
      </c>
      <c r="O9" s="635"/>
      <c r="P9" s="634"/>
      <c r="Q9" s="83"/>
      <c r="R9" s="83"/>
      <c r="S9" s="83"/>
      <c r="T9" s="83"/>
      <c r="U9" s="83"/>
      <c r="V9" s="8"/>
      <c r="W9" s="8"/>
      <c r="X9" s="95"/>
      <c r="Y9" s="95"/>
      <c r="Z9" s="95"/>
      <c r="AA9" s="95"/>
      <c r="AB9" s="95"/>
      <c r="AC9" s="95"/>
    </row>
    <row r="10" spans="2:29" ht="21.65" customHeight="1" x14ac:dyDescent="0.45">
      <c r="B10" s="6"/>
      <c r="C10" s="1330"/>
      <c r="D10" s="494" t="s">
        <v>7</v>
      </c>
      <c r="E10" s="503">
        <v>142.06</v>
      </c>
      <c r="F10" s="505">
        <f t="shared" si="0"/>
        <v>163.37</v>
      </c>
      <c r="G10" s="503">
        <v>110.37</v>
      </c>
      <c r="H10" s="505">
        <f t="shared" si="1"/>
        <v>126.93</v>
      </c>
      <c r="I10" s="506">
        <v>301.07</v>
      </c>
      <c r="J10" s="508">
        <f t="shared" si="2"/>
        <v>346.23</v>
      </c>
      <c r="K10" s="506">
        <v>38.729999999999997</v>
      </c>
      <c r="L10" s="508">
        <f t="shared" si="3"/>
        <v>44.54</v>
      </c>
      <c r="M10" s="557">
        <v>15.57</v>
      </c>
      <c r="N10" s="566">
        <f t="shared" si="4"/>
        <v>17.91</v>
      </c>
      <c r="O10" s="635"/>
      <c r="P10" s="634"/>
      <c r="Q10" s="83"/>
      <c r="R10" s="83"/>
      <c r="S10" s="83"/>
      <c r="T10" s="83"/>
      <c r="U10" s="83"/>
      <c r="V10" s="8"/>
      <c r="W10" s="8"/>
      <c r="X10" s="95"/>
      <c r="Y10" s="95"/>
      <c r="Z10" s="95"/>
      <c r="AA10" s="95"/>
      <c r="AB10" s="95"/>
      <c r="AC10" s="95"/>
    </row>
    <row r="11" spans="2:29" ht="21.65" customHeight="1" thickBot="1" x14ac:dyDescent="0.5">
      <c r="B11" s="6"/>
      <c r="C11" s="1331"/>
      <c r="D11" s="511" t="s">
        <v>83</v>
      </c>
      <c r="E11" s="512">
        <v>132.88999999999999</v>
      </c>
      <c r="F11" s="514">
        <f t="shared" si="0"/>
        <v>152.82</v>
      </c>
      <c r="G11" s="512">
        <v>103.33</v>
      </c>
      <c r="H11" s="514">
        <f t="shared" si="1"/>
        <v>118.83</v>
      </c>
      <c r="I11" s="515">
        <v>290.54000000000002</v>
      </c>
      <c r="J11" s="517">
        <f t="shared" si="2"/>
        <v>334.12</v>
      </c>
      <c r="K11" s="515">
        <v>37.369999999999997</v>
      </c>
      <c r="L11" s="517">
        <f t="shared" si="3"/>
        <v>42.98</v>
      </c>
      <c r="M11" s="569">
        <v>19.7</v>
      </c>
      <c r="N11" s="570">
        <f t="shared" si="4"/>
        <v>22.66</v>
      </c>
      <c r="O11" s="635"/>
      <c r="P11" s="634"/>
      <c r="Q11" s="83"/>
      <c r="R11" s="83"/>
      <c r="S11" s="83"/>
      <c r="T11" s="83"/>
      <c r="U11" s="83"/>
      <c r="V11" s="8"/>
      <c r="W11" s="8"/>
      <c r="X11" s="95"/>
      <c r="Y11" s="95"/>
      <c r="Z11" s="95"/>
      <c r="AA11" s="95"/>
      <c r="AB11" s="95"/>
      <c r="AC11" s="95"/>
    </row>
    <row r="12" spans="2:29" ht="21.65" customHeight="1" x14ac:dyDescent="0.45">
      <c r="B12" s="6"/>
      <c r="C12" s="1329" t="s">
        <v>29</v>
      </c>
      <c r="D12" s="494" t="s">
        <v>5</v>
      </c>
      <c r="E12" s="495">
        <v>153.16</v>
      </c>
      <c r="F12" s="497">
        <f t="shared" si="0"/>
        <v>176.13</v>
      </c>
      <c r="G12" s="495">
        <v>118.78</v>
      </c>
      <c r="H12" s="497">
        <f t="shared" si="1"/>
        <v>136.6</v>
      </c>
      <c r="I12" s="498">
        <v>326.27999999999997</v>
      </c>
      <c r="J12" s="500">
        <f t="shared" si="2"/>
        <v>375.22</v>
      </c>
      <c r="K12" s="498">
        <v>41.96</v>
      </c>
      <c r="L12" s="500">
        <f t="shared" si="3"/>
        <v>48.25</v>
      </c>
      <c r="M12" s="549">
        <v>17.63</v>
      </c>
      <c r="N12" s="632">
        <f t="shared" si="4"/>
        <v>20.27</v>
      </c>
      <c r="O12" s="539"/>
      <c r="P12" s="634"/>
      <c r="Q12" s="93"/>
      <c r="R12" s="94"/>
      <c r="S12" s="82"/>
      <c r="T12" s="82"/>
      <c r="U12" s="82"/>
      <c r="V12" s="8"/>
      <c r="W12" s="8"/>
      <c r="X12" s="95"/>
      <c r="Y12" s="95"/>
      <c r="Z12" s="95"/>
      <c r="AA12" s="95"/>
      <c r="AB12" s="95"/>
      <c r="AC12" s="95"/>
    </row>
    <row r="13" spans="2:29" ht="21.65" customHeight="1" x14ac:dyDescent="0.45">
      <c r="B13" s="6"/>
      <c r="C13" s="1330"/>
      <c r="D13" s="494" t="s">
        <v>6</v>
      </c>
      <c r="E13" s="503">
        <v>146.12</v>
      </c>
      <c r="F13" s="505">
        <f t="shared" si="0"/>
        <v>168.04</v>
      </c>
      <c r="G13" s="503">
        <v>113.99</v>
      </c>
      <c r="H13" s="505">
        <f t="shared" si="1"/>
        <v>131.09</v>
      </c>
      <c r="I13" s="506">
        <v>315.70999999999998</v>
      </c>
      <c r="J13" s="508">
        <f t="shared" si="2"/>
        <v>363.07</v>
      </c>
      <c r="K13" s="506">
        <v>40.619999999999997</v>
      </c>
      <c r="L13" s="508">
        <f t="shared" si="3"/>
        <v>46.71</v>
      </c>
      <c r="M13" s="557">
        <v>16.14</v>
      </c>
      <c r="N13" s="566">
        <f t="shared" si="4"/>
        <v>18.559999999999999</v>
      </c>
      <c r="O13" s="636"/>
      <c r="P13" s="634"/>
      <c r="Q13" s="83"/>
      <c r="R13" s="83"/>
      <c r="S13" s="83"/>
      <c r="T13" s="83"/>
      <c r="U13" s="83"/>
      <c r="V13" s="8"/>
      <c r="W13" s="8"/>
      <c r="X13" s="95"/>
      <c r="Y13" s="95"/>
      <c r="Z13" s="95"/>
      <c r="AA13" s="95"/>
      <c r="AB13" s="95"/>
      <c r="AC13" s="95"/>
    </row>
    <row r="14" spans="2:29" ht="21.65" customHeight="1" x14ac:dyDescent="0.45">
      <c r="B14" s="6"/>
      <c r="C14" s="1330"/>
      <c r="D14" s="494" t="s">
        <v>7</v>
      </c>
      <c r="E14" s="503">
        <v>145.04</v>
      </c>
      <c r="F14" s="505">
        <f t="shared" si="0"/>
        <v>166.8</v>
      </c>
      <c r="G14" s="503">
        <v>112.62</v>
      </c>
      <c r="H14" s="505">
        <f t="shared" si="1"/>
        <v>129.51</v>
      </c>
      <c r="I14" s="506">
        <v>304.17</v>
      </c>
      <c r="J14" s="508">
        <f t="shared" si="2"/>
        <v>349.8</v>
      </c>
      <c r="K14" s="506">
        <v>39.130000000000003</v>
      </c>
      <c r="L14" s="508">
        <f t="shared" si="3"/>
        <v>45</v>
      </c>
      <c r="M14" s="557">
        <v>15.69</v>
      </c>
      <c r="N14" s="566">
        <f t="shared" si="4"/>
        <v>18.04</v>
      </c>
      <c r="O14" s="636"/>
      <c r="P14" s="634"/>
      <c r="Q14" s="83"/>
      <c r="R14" s="83"/>
      <c r="S14" s="83"/>
      <c r="T14" s="83"/>
      <c r="U14" s="83"/>
      <c r="V14" s="8"/>
      <c r="W14" s="8"/>
      <c r="X14" s="95"/>
      <c r="Y14" s="95"/>
      <c r="Z14" s="95"/>
      <c r="AA14" s="95"/>
      <c r="AB14" s="95"/>
      <c r="AC14" s="95"/>
    </row>
    <row r="15" spans="2:29" ht="21.65" customHeight="1" thickBot="1" x14ac:dyDescent="0.5">
      <c r="B15" s="6"/>
      <c r="C15" s="1331"/>
      <c r="D15" s="511" t="s">
        <v>83</v>
      </c>
      <c r="E15" s="512">
        <v>135.69</v>
      </c>
      <c r="F15" s="514">
        <f t="shared" si="0"/>
        <v>156.04</v>
      </c>
      <c r="G15" s="512">
        <v>105.43</v>
      </c>
      <c r="H15" s="514">
        <f t="shared" si="1"/>
        <v>121.24</v>
      </c>
      <c r="I15" s="515">
        <v>293.44</v>
      </c>
      <c r="J15" s="517">
        <f t="shared" si="2"/>
        <v>337.46</v>
      </c>
      <c r="K15" s="515">
        <v>37.75</v>
      </c>
      <c r="L15" s="517">
        <f t="shared" si="3"/>
        <v>43.41</v>
      </c>
      <c r="M15" s="569">
        <v>19.86</v>
      </c>
      <c r="N15" s="570">
        <f t="shared" si="4"/>
        <v>22.84</v>
      </c>
      <c r="O15" s="636"/>
      <c r="P15" s="634"/>
      <c r="Q15" s="83"/>
      <c r="R15" s="83"/>
      <c r="S15" s="83"/>
      <c r="T15" s="83"/>
      <c r="U15" s="83"/>
      <c r="V15" s="8"/>
      <c r="W15" s="8"/>
      <c r="X15" s="95"/>
      <c r="Y15" s="95"/>
      <c r="Z15" s="95"/>
      <c r="AA15" s="95"/>
      <c r="AB15" s="95"/>
      <c r="AC15" s="95"/>
    </row>
    <row r="16" spans="2:29" ht="21.65" customHeight="1" x14ac:dyDescent="0.45">
      <c r="B16" s="6"/>
      <c r="C16" s="1329" t="s">
        <v>30</v>
      </c>
      <c r="D16" s="494" t="s">
        <v>5</v>
      </c>
      <c r="E16" s="495">
        <v>154.58000000000001</v>
      </c>
      <c r="F16" s="497">
        <f t="shared" si="0"/>
        <v>177.77</v>
      </c>
      <c r="G16" s="495">
        <v>119.93</v>
      </c>
      <c r="H16" s="497">
        <f t="shared" si="1"/>
        <v>137.91999999999999</v>
      </c>
      <c r="I16" s="498">
        <v>329.46</v>
      </c>
      <c r="J16" s="500">
        <f t="shared" si="2"/>
        <v>378.88</v>
      </c>
      <c r="K16" s="498">
        <v>42.35</v>
      </c>
      <c r="L16" s="500">
        <f t="shared" si="3"/>
        <v>48.7</v>
      </c>
      <c r="M16" s="549">
        <v>17.84</v>
      </c>
      <c r="N16" s="632">
        <f t="shared" si="4"/>
        <v>20.52</v>
      </c>
      <c r="O16" s="539"/>
      <c r="P16" s="634"/>
      <c r="Q16" s="93"/>
      <c r="R16" s="94"/>
      <c r="S16" s="82"/>
      <c r="T16" s="82"/>
      <c r="U16" s="82"/>
      <c r="V16" s="8"/>
      <c r="W16" s="8"/>
      <c r="X16" s="95"/>
      <c r="Y16" s="95"/>
      <c r="Z16" s="95"/>
      <c r="AA16" s="95"/>
      <c r="AB16" s="95"/>
      <c r="AC16" s="95"/>
    </row>
    <row r="17" spans="2:33" ht="21.65" customHeight="1" x14ac:dyDescent="0.45">
      <c r="B17" s="6"/>
      <c r="C17" s="1330"/>
      <c r="D17" s="494" t="s">
        <v>6</v>
      </c>
      <c r="E17" s="503">
        <v>147.57</v>
      </c>
      <c r="F17" s="505">
        <f t="shared" si="0"/>
        <v>169.71</v>
      </c>
      <c r="G17" s="503">
        <v>115.18</v>
      </c>
      <c r="H17" s="505">
        <f t="shared" si="1"/>
        <v>132.46</v>
      </c>
      <c r="I17" s="506">
        <v>318.94</v>
      </c>
      <c r="J17" s="508">
        <f t="shared" si="2"/>
        <v>366.78</v>
      </c>
      <c r="K17" s="506">
        <v>41.03</v>
      </c>
      <c r="L17" s="508">
        <f t="shared" si="3"/>
        <v>47.18</v>
      </c>
      <c r="M17" s="557">
        <v>16.29</v>
      </c>
      <c r="N17" s="566">
        <f t="shared" si="4"/>
        <v>18.73</v>
      </c>
      <c r="O17" s="637"/>
      <c r="P17" s="634"/>
      <c r="Q17" s="83"/>
      <c r="R17" s="83"/>
      <c r="S17" s="83"/>
      <c r="T17" s="83"/>
      <c r="U17" s="83"/>
      <c r="V17" s="8"/>
      <c r="W17" s="8"/>
      <c r="X17" s="95"/>
      <c r="Y17" s="95"/>
      <c r="Z17" s="95"/>
      <c r="AA17" s="95"/>
      <c r="AB17" s="95"/>
      <c r="AC17" s="95"/>
    </row>
    <row r="18" spans="2:33" ht="21.65" customHeight="1" x14ac:dyDescent="0.45">
      <c r="B18" s="6"/>
      <c r="C18" s="1330"/>
      <c r="D18" s="494" t="s">
        <v>7</v>
      </c>
      <c r="E18" s="503">
        <v>146.44999999999999</v>
      </c>
      <c r="F18" s="505">
        <f t="shared" si="0"/>
        <v>168.42</v>
      </c>
      <c r="G18" s="503">
        <v>113.73</v>
      </c>
      <c r="H18" s="505">
        <f t="shared" si="1"/>
        <v>130.79</v>
      </c>
      <c r="I18" s="506">
        <v>307.25</v>
      </c>
      <c r="J18" s="508">
        <f t="shared" si="2"/>
        <v>353.34</v>
      </c>
      <c r="K18" s="506">
        <v>39.53</v>
      </c>
      <c r="L18" s="508">
        <f t="shared" si="3"/>
        <v>45.46</v>
      </c>
      <c r="M18" s="557">
        <v>15.78</v>
      </c>
      <c r="N18" s="566">
        <f t="shared" si="4"/>
        <v>18.149999999999999</v>
      </c>
      <c r="O18" s="637"/>
      <c r="P18" s="634"/>
      <c r="Q18" s="83"/>
      <c r="R18" s="83"/>
      <c r="S18" s="83"/>
      <c r="T18" s="83"/>
      <c r="U18" s="83"/>
      <c r="V18" s="8"/>
      <c r="W18" s="8"/>
      <c r="X18" s="95"/>
      <c r="Y18" s="95"/>
      <c r="Z18" s="95"/>
      <c r="AA18" s="95"/>
      <c r="AB18" s="95"/>
      <c r="AC18" s="95"/>
    </row>
    <row r="19" spans="2:33" ht="21.65" customHeight="1" thickBot="1" x14ac:dyDescent="0.5">
      <c r="B19" s="6"/>
      <c r="C19" s="1331"/>
      <c r="D19" s="511" t="s">
        <v>83</v>
      </c>
      <c r="E19" s="512">
        <v>137.01</v>
      </c>
      <c r="F19" s="514">
        <f t="shared" si="0"/>
        <v>157.56</v>
      </c>
      <c r="G19" s="512">
        <v>106.52</v>
      </c>
      <c r="H19" s="514">
        <f t="shared" si="1"/>
        <v>122.5</v>
      </c>
      <c r="I19" s="515">
        <v>296.33999999999997</v>
      </c>
      <c r="J19" s="517">
        <f t="shared" si="2"/>
        <v>340.79</v>
      </c>
      <c r="K19" s="515">
        <v>38.130000000000003</v>
      </c>
      <c r="L19" s="517">
        <f t="shared" si="3"/>
        <v>43.85</v>
      </c>
      <c r="M19" s="569">
        <v>20.16</v>
      </c>
      <c r="N19" s="570">
        <f t="shared" si="4"/>
        <v>23.18</v>
      </c>
      <c r="O19" s="635"/>
      <c r="P19" s="634"/>
      <c r="Q19" s="84"/>
      <c r="R19" s="84"/>
      <c r="S19" s="84"/>
      <c r="T19" s="84"/>
      <c r="U19" s="84"/>
      <c r="V19" s="8"/>
      <c r="W19" s="8"/>
      <c r="X19" s="95"/>
      <c r="Y19" s="95"/>
      <c r="Z19" s="95"/>
      <c r="AA19" s="95"/>
      <c r="AB19" s="95"/>
      <c r="AC19" s="95"/>
    </row>
    <row r="20" spans="2:33" ht="21.65" customHeight="1" x14ac:dyDescent="0.45">
      <c r="B20" s="6"/>
      <c r="C20" s="1329" t="s">
        <v>31</v>
      </c>
      <c r="D20" s="494" t="s">
        <v>5</v>
      </c>
      <c r="E20" s="495">
        <v>156.24</v>
      </c>
      <c r="F20" s="497">
        <f t="shared" si="0"/>
        <v>179.68</v>
      </c>
      <c r="G20" s="495">
        <v>121.14</v>
      </c>
      <c r="H20" s="497">
        <f t="shared" si="1"/>
        <v>139.31</v>
      </c>
      <c r="I20" s="498">
        <v>332.85</v>
      </c>
      <c r="J20" s="500">
        <f t="shared" si="2"/>
        <v>382.78</v>
      </c>
      <c r="K20" s="498">
        <v>42.81</v>
      </c>
      <c r="L20" s="500">
        <f t="shared" si="3"/>
        <v>49.23</v>
      </c>
      <c r="M20" s="549">
        <v>17.95</v>
      </c>
      <c r="N20" s="632">
        <f t="shared" si="4"/>
        <v>20.64</v>
      </c>
      <c r="O20" s="539"/>
      <c r="P20" s="634"/>
      <c r="Q20" s="93"/>
      <c r="R20" s="94"/>
      <c r="S20" s="82"/>
      <c r="T20" s="82"/>
      <c r="U20" s="82"/>
      <c r="V20" s="8"/>
      <c r="W20" s="8"/>
      <c r="X20" s="95"/>
      <c r="Y20" s="95"/>
      <c r="Z20" s="95"/>
      <c r="AA20" s="95"/>
      <c r="AB20" s="95"/>
      <c r="AC20" s="95"/>
    </row>
    <row r="21" spans="2:33" ht="21.65" customHeight="1" x14ac:dyDescent="0.45">
      <c r="B21" s="6"/>
      <c r="C21" s="1330"/>
      <c r="D21" s="494" t="s">
        <v>6</v>
      </c>
      <c r="E21" s="503">
        <v>149</v>
      </c>
      <c r="F21" s="505">
        <f t="shared" si="0"/>
        <v>171.35</v>
      </c>
      <c r="G21" s="503">
        <v>116.28</v>
      </c>
      <c r="H21" s="505">
        <f t="shared" si="1"/>
        <v>133.72</v>
      </c>
      <c r="I21" s="506">
        <v>322.06</v>
      </c>
      <c r="J21" s="508">
        <f t="shared" si="2"/>
        <v>370.37</v>
      </c>
      <c r="K21" s="506">
        <v>41.45</v>
      </c>
      <c r="L21" s="508">
        <f t="shared" si="3"/>
        <v>47.67</v>
      </c>
      <c r="M21" s="557">
        <v>16.48</v>
      </c>
      <c r="N21" s="566">
        <f t="shared" si="4"/>
        <v>18.95</v>
      </c>
      <c r="O21" s="637"/>
      <c r="P21" s="634"/>
      <c r="Q21" s="83"/>
      <c r="R21" s="83"/>
      <c r="S21" s="83"/>
      <c r="T21" s="83"/>
      <c r="U21" s="83"/>
      <c r="V21" s="8"/>
      <c r="W21" s="8"/>
      <c r="X21" s="95"/>
      <c r="Y21" s="95"/>
      <c r="Z21" s="95"/>
      <c r="AA21" s="95"/>
      <c r="AB21" s="95"/>
      <c r="AC21" s="95"/>
    </row>
    <row r="22" spans="2:33" ht="21.65" customHeight="1" x14ac:dyDescent="0.45">
      <c r="B22" s="6"/>
      <c r="C22" s="1330"/>
      <c r="D22" s="494" t="s">
        <v>7</v>
      </c>
      <c r="E22" s="503">
        <v>147.97</v>
      </c>
      <c r="F22" s="505">
        <f t="shared" si="0"/>
        <v>170.17</v>
      </c>
      <c r="G22" s="503">
        <v>114.84</v>
      </c>
      <c r="H22" s="505">
        <f t="shared" si="1"/>
        <v>132.07</v>
      </c>
      <c r="I22" s="506">
        <v>310.36</v>
      </c>
      <c r="J22" s="508">
        <f t="shared" si="2"/>
        <v>356.91</v>
      </c>
      <c r="K22" s="506">
        <v>39.96</v>
      </c>
      <c r="L22" s="508">
        <f t="shared" si="3"/>
        <v>45.95</v>
      </c>
      <c r="M22" s="557">
        <v>15.93</v>
      </c>
      <c r="N22" s="566">
        <f t="shared" si="4"/>
        <v>18.32</v>
      </c>
      <c r="O22" s="637"/>
      <c r="P22" s="634"/>
      <c r="Q22" s="83"/>
      <c r="R22" s="83"/>
      <c r="S22" s="83"/>
      <c r="T22" s="83"/>
      <c r="U22" s="83"/>
      <c r="V22" s="8"/>
      <c r="W22" s="8"/>
      <c r="X22" s="95"/>
      <c r="Y22" s="95"/>
      <c r="Z22" s="95"/>
      <c r="AA22" s="95"/>
      <c r="AB22" s="95"/>
      <c r="AC22" s="95"/>
    </row>
    <row r="23" spans="2:33" ht="21.65" customHeight="1" thickBot="1" x14ac:dyDescent="0.5">
      <c r="B23" s="6"/>
      <c r="C23" s="1345"/>
      <c r="D23" s="522" t="s">
        <v>83</v>
      </c>
      <c r="E23" s="523">
        <v>138.47999999999999</v>
      </c>
      <c r="F23" s="525">
        <f t="shared" si="0"/>
        <v>159.25</v>
      </c>
      <c r="G23" s="523">
        <v>107.68</v>
      </c>
      <c r="H23" s="525">
        <f t="shared" si="1"/>
        <v>123.83</v>
      </c>
      <c r="I23" s="526">
        <v>299.45</v>
      </c>
      <c r="J23" s="528">
        <f t="shared" si="2"/>
        <v>344.37</v>
      </c>
      <c r="K23" s="526">
        <v>38.57</v>
      </c>
      <c r="L23" s="528">
        <f t="shared" si="3"/>
        <v>44.36</v>
      </c>
      <c r="M23" s="569">
        <v>20.3</v>
      </c>
      <c r="N23" s="570">
        <f t="shared" si="4"/>
        <v>23.35</v>
      </c>
      <c r="O23" s="635"/>
      <c r="P23" s="634"/>
      <c r="Q23" s="84"/>
      <c r="R23" s="84"/>
      <c r="S23" s="84"/>
      <c r="T23" s="84"/>
      <c r="U23" s="84"/>
      <c r="V23" s="8"/>
      <c r="W23" s="8"/>
      <c r="X23" s="95"/>
      <c r="Y23" s="95"/>
      <c r="Z23" s="95"/>
      <c r="AA23" s="95"/>
      <c r="AB23" s="95"/>
      <c r="AC23" s="95"/>
    </row>
    <row r="24" spans="2:33" ht="20.25" customHeight="1" x14ac:dyDescent="0.45">
      <c r="B24" s="10"/>
      <c r="C24" s="531"/>
      <c r="D24" s="532" t="s">
        <v>84</v>
      </c>
      <c r="E24" s="533"/>
      <c r="F24" s="534"/>
      <c r="G24" s="533"/>
      <c r="H24" s="534"/>
      <c r="I24" s="533"/>
      <c r="J24" s="534"/>
      <c r="K24" s="533"/>
      <c r="L24" s="534"/>
      <c r="M24" s="535"/>
      <c r="N24" s="536"/>
      <c r="O24" s="635"/>
      <c r="P24" s="634"/>
      <c r="Q24" s="84"/>
      <c r="R24" s="84"/>
      <c r="S24" s="84"/>
      <c r="T24" s="84"/>
      <c r="U24" s="84"/>
      <c r="V24" s="8"/>
      <c r="W24" s="8"/>
      <c r="X24" s="95"/>
      <c r="Y24" s="95"/>
      <c r="Z24" s="95"/>
      <c r="AA24" s="95"/>
      <c r="AB24" s="95"/>
      <c r="AC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33"/>
      <c r="J25" s="538"/>
      <c r="K25" s="483"/>
      <c r="L25" s="538"/>
      <c r="M25" s="533"/>
      <c r="N25" s="538"/>
      <c r="O25" s="533"/>
      <c r="P25" s="538"/>
      <c r="Q25" s="56"/>
      <c r="R25" s="97"/>
      <c r="S25" s="9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26.9" customHeight="1" thickBot="1" x14ac:dyDescent="0.5">
      <c r="C26" s="1420" t="s">
        <v>27</v>
      </c>
      <c r="D26" s="1421"/>
      <c r="E26" s="1421"/>
      <c r="F26" s="1421"/>
      <c r="G26" s="1421"/>
      <c r="H26" s="1421"/>
      <c r="I26" s="1421"/>
      <c r="J26" s="1422"/>
      <c r="K26" s="540"/>
      <c r="L26" s="539"/>
      <c r="M26" s="483"/>
      <c r="N26" s="539"/>
      <c r="O26" s="1453"/>
      <c r="P26" s="1453"/>
      <c r="Q26" s="25"/>
    </row>
    <row r="27" spans="2:33" ht="8.5" customHeight="1" thickBot="1" x14ac:dyDescent="0.5">
      <c r="C27" s="638"/>
      <c r="D27" s="639"/>
      <c r="E27" s="1432" t="s">
        <v>143</v>
      </c>
      <c r="F27" s="1433"/>
      <c r="G27" s="1432" t="s">
        <v>304</v>
      </c>
      <c r="H27" s="1433"/>
      <c r="I27" s="1415" t="s">
        <v>388</v>
      </c>
      <c r="J27" s="1436"/>
      <c r="K27" s="540"/>
      <c r="L27" s="539"/>
      <c r="M27" s="483"/>
      <c r="N27" s="539"/>
      <c r="O27" s="576"/>
      <c r="P27" s="640"/>
      <c r="Q27" s="25"/>
    </row>
    <row r="28" spans="2:33" ht="60.65" customHeight="1" x14ac:dyDescent="0.45">
      <c r="C28" s="1310" t="s">
        <v>1</v>
      </c>
      <c r="D28" s="1257"/>
      <c r="E28" s="1434"/>
      <c r="F28" s="1435"/>
      <c r="G28" s="1434"/>
      <c r="H28" s="1435"/>
      <c r="I28" s="1437"/>
      <c r="J28" s="1438"/>
      <c r="K28" s="541"/>
      <c r="L28" s="542" t="s">
        <v>1</v>
      </c>
      <c r="M28" s="1454" t="s">
        <v>153</v>
      </c>
      <c r="N28" s="1431"/>
      <c r="O28" s="641"/>
      <c r="P28" s="578"/>
      <c r="Q28" s="25"/>
    </row>
    <row r="29" spans="2:33" ht="21.65" customHeight="1" x14ac:dyDescent="0.45">
      <c r="C29" s="1288"/>
      <c r="D29" s="1289"/>
      <c r="E29" s="543"/>
      <c r="F29" s="544" t="s">
        <v>25</v>
      </c>
      <c r="G29" s="543"/>
      <c r="H29" s="544" t="s">
        <v>25</v>
      </c>
      <c r="I29" s="643"/>
      <c r="J29" s="492" t="s">
        <v>25</v>
      </c>
      <c r="K29" s="541"/>
      <c r="L29" s="644"/>
      <c r="M29" s="548"/>
      <c r="N29" s="492" t="s">
        <v>25</v>
      </c>
      <c r="O29" s="577"/>
      <c r="P29" s="578"/>
      <c r="Q29" s="25"/>
    </row>
    <row r="30" spans="2:33" ht="21.65" customHeight="1" x14ac:dyDescent="0.45">
      <c r="C30" s="1455" t="s">
        <v>5</v>
      </c>
      <c r="D30" s="1456"/>
      <c r="E30" s="549">
        <v>34.79</v>
      </c>
      <c r="F30" s="550">
        <f>ROUND(E30 * (1 + VAT), 2)</f>
        <v>40.01</v>
      </c>
      <c r="G30" s="549">
        <v>65.959999999999994</v>
      </c>
      <c r="H30" s="551">
        <f>ROUND(G30 * (1 + VAT), 2)</f>
        <v>75.849999999999994</v>
      </c>
      <c r="I30" s="645">
        <v>0</v>
      </c>
      <c r="J30" s="646">
        <f>ROUND(I30 * (1 + VAT), 2)</f>
        <v>0</v>
      </c>
      <c r="K30" s="541"/>
      <c r="L30" s="647" t="s">
        <v>5</v>
      </c>
      <c r="M30" s="495">
        <v>0.8</v>
      </c>
      <c r="N30" s="497">
        <f>ROUND(M30 * (1 + VAT), 2)</f>
        <v>0.92</v>
      </c>
      <c r="O30" s="577"/>
      <c r="P30" s="578"/>
      <c r="Q30" s="25"/>
    </row>
    <row r="31" spans="2:33" ht="21.65" customHeight="1" x14ac:dyDescent="0.45">
      <c r="C31" s="1457" t="s">
        <v>6</v>
      </c>
      <c r="D31" s="1458"/>
      <c r="E31" s="557">
        <v>31.91</v>
      </c>
      <c r="F31" s="558">
        <f>ROUND(E31 * (1 + VAT), 2)</f>
        <v>36.700000000000003</v>
      </c>
      <c r="G31" s="557">
        <v>60.52</v>
      </c>
      <c r="H31" s="558">
        <f>ROUND(G31 * (1 + VAT), 2)</f>
        <v>69.599999999999994</v>
      </c>
      <c r="I31" s="648">
        <v>0</v>
      </c>
      <c r="J31" s="649">
        <f>ROUND(I31 * (1 + VAT), 2)</f>
        <v>0</v>
      </c>
      <c r="K31" s="541"/>
      <c r="L31" s="650" t="s">
        <v>6</v>
      </c>
      <c r="M31" s="503">
        <v>0.79</v>
      </c>
      <c r="N31" s="505">
        <f>ROUND(M31 * (1 + VAT), 2)</f>
        <v>0.91</v>
      </c>
      <c r="O31" s="577"/>
      <c r="P31" s="578"/>
      <c r="Q31" s="25"/>
    </row>
    <row r="32" spans="2:33" ht="21.65" customHeight="1" x14ac:dyDescent="0.45">
      <c r="B32" s="10"/>
      <c r="C32" s="1457" t="s">
        <v>7</v>
      </c>
      <c r="D32" s="1458"/>
      <c r="E32" s="557">
        <v>11.4</v>
      </c>
      <c r="F32" s="558">
        <f>ROUND(E32 * (1 + VAT), 2)</f>
        <v>13.11</v>
      </c>
      <c r="G32" s="557">
        <v>21.09</v>
      </c>
      <c r="H32" s="558">
        <f>ROUND(G32 * (1 + VAT), 2)</f>
        <v>24.25</v>
      </c>
      <c r="I32" s="565">
        <v>28.11</v>
      </c>
      <c r="J32" s="566">
        <f>ROUND(I32 * (1 + VAT), 2)</f>
        <v>32.33</v>
      </c>
      <c r="K32" s="651"/>
      <c r="L32" s="650" t="s">
        <v>7</v>
      </c>
      <c r="M32" s="503">
        <v>0.77</v>
      </c>
      <c r="N32" s="505">
        <f>ROUND(M32 * (1 + VAT), 2)</f>
        <v>0.89</v>
      </c>
      <c r="O32" s="576"/>
      <c r="P32" s="576"/>
      <c r="Q32" s="25"/>
      <c r="X32" s="84"/>
      <c r="Y32" s="84"/>
      <c r="Z32" s="8"/>
      <c r="AA32" s="8"/>
      <c r="AB32" s="95"/>
      <c r="AC32" s="95"/>
      <c r="AD32" s="95"/>
      <c r="AE32" s="95"/>
      <c r="AF32" s="95"/>
      <c r="AG32" s="95"/>
    </row>
    <row r="33" spans="2:33" ht="21.65" customHeight="1" thickBot="1" x14ac:dyDescent="0.5">
      <c r="B33" s="10"/>
      <c r="C33" s="1368" t="s">
        <v>85</v>
      </c>
      <c r="D33" s="1369"/>
      <c r="E33" s="567">
        <v>0</v>
      </c>
      <c r="F33" s="568">
        <f>ROUND(E33 * (1 + VAT), 2)</f>
        <v>0</v>
      </c>
      <c r="G33" s="652">
        <v>0</v>
      </c>
      <c r="H33" s="653">
        <f>ROUND(G33 * (1 + VAT), 2)</f>
        <v>0</v>
      </c>
      <c r="I33" s="654">
        <v>28.11</v>
      </c>
      <c r="J33" s="570">
        <f>ROUND(I33 * (1 + VAT), 2)</f>
        <v>32.33</v>
      </c>
      <c r="K33" s="546"/>
      <c r="L33" s="655" t="s">
        <v>83</v>
      </c>
      <c r="M33" s="523">
        <v>0.71</v>
      </c>
      <c r="N33" s="525">
        <f>ROUND(M33 * (1 + VAT), 2)</f>
        <v>0.82</v>
      </c>
      <c r="O33" s="539"/>
      <c r="P33" s="539"/>
      <c r="X33" s="84"/>
      <c r="Y33" s="84"/>
      <c r="Z33" s="8"/>
      <c r="AA33" s="8"/>
      <c r="AB33" s="95"/>
      <c r="AC33" s="95"/>
      <c r="AD33" s="95"/>
      <c r="AE33" s="95"/>
      <c r="AF33" s="95"/>
      <c r="AG33" s="95"/>
    </row>
    <row r="34" spans="2:33" ht="20.25" customHeight="1" x14ac:dyDescent="0.45">
      <c r="B34" s="10"/>
      <c r="C34" s="532"/>
      <c r="D34" s="532"/>
      <c r="E34" s="483"/>
      <c r="F34" s="483"/>
      <c r="G34" s="483"/>
      <c r="H34" s="483"/>
      <c r="I34" s="483"/>
      <c r="J34" s="536"/>
      <c r="K34" s="576"/>
      <c r="L34" s="532" t="s">
        <v>84</v>
      </c>
      <c r="M34" s="577"/>
      <c r="N34" s="578"/>
      <c r="O34" s="539"/>
      <c r="P34" s="539"/>
      <c r="X34" s="84"/>
      <c r="Y34" s="84"/>
      <c r="Z34" s="8"/>
      <c r="AA34" s="8"/>
      <c r="AB34" s="95"/>
      <c r="AC34" s="95"/>
      <c r="AD34" s="95"/>
      <c r="AE34" s="95"/>
      <c r="AF34" s="95"/>
      <c r="AG34" s="95"/>
    </row>
    <row r="35" spans="2:33" ht="20.25" customHeight="1" thickBot="1" x14ac:dyDescent="0.55000000000000004">
      <c r="B35" s="10"/>
      <c r="C35" s="539"/>
      <c r="D35" s="539"/>
      <c r="E35" s="539"/>
      <c r="F35" s="539"/>
      <c r="G35" s="539"/>
      <c r="H35" s="483"/>
      <c r="I35" s="483"/>
      <c r="J35" s="656"/>
      <c r="K35" s="584"/>
      <c r="L35" s="584"/>
      <c r="M35" s="657"/>
      <c r="N35" s="657"/>
      <c r="O35" s="658"/>
      <c r="P35" s="658"/>
      <c r="W35" s="84"/>
      <c r="X35" s="84"/>
      <c r="Y35" s="84"/>
      <c r="Z35" s="8"/>
      <c r="AA35" s="8"/>
      <c r="AB35" s="95"/>
      <c r="AC35" s="95"/>
      <c r="AD35" s="95"/>
      <c r="AE35" s="95"/>
      <c r="AF35" s="95"/>
      <c r="AG35" s="95"/>
    </row>
    <row r="36" spans="2:33" s="57" customFormat="1" ht="16.5" customHeight="1" x14ac:dyDescent="0.45">
      <c r="B36" s="10"/>
      <c r="C36" s="1428" t="s">
        <v>51</v>
      </c>
      <c r="D36" s="1284" t="s">
        <v>389</v>
      </c>
      <c r="E36" s="1430"/>
      <c r="F36" s="1284" t="s">
        <v>390</v>
      </c>
      <c r="G36" s="1431"/>
      <c r="H36" s="483"/>
      <c r="I36" s="1401" t="s">
        <v>308</v>
      </c>
      <c r="J36" s="1423"/>
      <c r="K36" s="1415" t="s">
        <v>391</v>
      </c>
      <c r="L36" s="1416"/>
      <c r="M36" s="483"/>
      <c r="N36" s="483"/>
      <c r="O36" s="483"/>
      <c r="P36" s="483"/>
    </row>
    <row r="37" spans="2:33" s="57" customFormat="1" ht="78.650000000000006" customHeight="1" x14ac:dyDescent="0.45">
      <c r="C37" s="1429"/>
      <c r="D37" s="1417"/>
      <c r="E37" s="1273"/>
      <c r="F37" s="1417"/>
      <c r="G37" s="1239"/>
      <c r="H37" s="483"/>
      <c r="I37" s="1403"/>
      <c r="J37" s="1273"/>
      <c r="K37" s="1417"/>
      <c r="L37" s="1239"/>
      <c r="M37" s="483"/>
      <c r="N37" s="483"/>
      <c r="O37" s="483"/>
      <c r="P37" s="483"/>
    </row>
    <row r="38" spans="2:33" s="57" customFormat="1" ht="25.9" customHeight="1" x14ac:dyDescent="0.45">
      <c r="C38" s="659"/>
      <c r="D38" s="580"/>
      <c r="E38" s="581" t="s">
        <v>25</v>
      </c>
      <c r="F38" s="582"/>
      <c r="G38" s="583" t="s">
        <v>25</v>
      </c>
      <c r="H38" s="483"/>
      <c r="I38" s="1403"/>
      <c r="J38" s="1273"/>
      <c r="K38" s="1426"/>
      <c r="L38" s="1427"/>
      <c r="M38" s="483"/>
      <c r="N38" s="483"/>
      <c r="O38" s="483"/>
      <c r="P38" s="483"/>
    </row>
    <row r="39" spans="2:33" s="57" customFormat="1" ht="21.65" customHeight="1" x14ac:dyDescent="0.45">
      <c r="C39" s="660" t="s">
        <v>35</v>
      </c>
      <c r="D39" s="661">
        <v>28.42</v>
      </c>
      <c r="E39" s="662">
        <f>ROUND(D39 * (1 + VAT), 2)</f>
        <v>32.68</v>
      </c>
      <c r="F39" s="661">
        <v>6.25</v>
      </c>
      <c r="G39" s="663">
        <f>ROUND(F39 * (1 + VAT), 2)</f>
        <v>7.19</v>
      </c>
      <c r="H39" s="483"/>
      <c r="I39" s="671"/>
      <c r="J39" s="581" t="s">
        <v>25</v>
      </c>
      <c r="K39" s="672"/>
      <c r="L39" s="583" t="s">
        <v>25</v>
      </c>
      <c r="M39" s="483"/>
      <c r="N39" s="483"/>
      <c r="O39" s="483"/>
      <c r="P39" s="483"/>
    </row>
    <row r="40" spans="2:33" s="57" customFormat="1" ht="21.65" customHeight="1" thickBot="1" x14ac:dyDescent="0.5">
      <c r="C40" s="664" t="s">
        <v>36</v>
      </c>
      <c r="D40" s="665">
        <v>129.81</v>
      </c>
      <c r="E40" s="666">
        <f>ROUND(D40 * (1 + VAT), 2)</f>
        <v>149.28</v>
      </c>
      <c r="F40" s="665">
        <v>36.42</v>
      </c>
      <c r="G40" s="667">
        <f>ROUND(F40 * (1 + VAT), 2)</f>
        <v>41.88</v>
      </c>
      <c r="H40" s="483"/>
      <c r="I40" s="602">
        <v>15.56</v>
      </c>
      <c r="J40" s="603">
        <f>ROUND(I40 * (1 + VAT), 2)</f>
        <v>17.89</v>
      </c>
      <c r="K40" s="604">
        <v>9.23</v>
      </c>
      <c r="L40" s="605">
        <f>ROUND(K40 * (1 + VAT), 2)</f>
        <v>10.61</v>
      </c>
      <c r="M40" s="483"/>
      <c r="N40" s="483"/>
      <c r="O40" s="483"/>
      <c r="P40" s="483"/>
    </row>
    <row r="41" spans="2:33" s="57" customFormat="1" ht="21.65" customHeight="1" x14ac:dyDescent="0.45">
      <c r="C41" s="664" t="s">
        <v>37</v>
      </c>
      <c r="D41" s="665">
        <v>399.38</v>
      </c>
      <c r="E41" s="666">
        <f>ROUND(D41 * (1 + VAT), 2)</f>
        <v>459.29</v>
      </c>
      <c r="F41" s="665">
        <v>72.290000000000006</v>
      </c>
      <c r="G41" s="667">
        <f>ROUND(F41 * (1 + VAT), 2)</f>
        <v>83.13</v>
      </c>
      <c r="H41" s="483"/>
      <c r="I41" s="483"/>
      <c r="J41" s="483"/>
      <c r="K41" s="483"/>
      <c r="L41" s="483"/>
      <c r="M41" s="483"/>
      <c r="N41" s="483"/>
      <c r="O41" s="483"/>
      <c r="P41" s="483"/>
    </row>
    <row r="42" spans="2:33" s="57" customFormat="1" ht="21.65" customHeight="1" thickBot="1" x14ac:dyDescent="0.5">
      <c r="C42" s="590" t="s">
        <v>32</v>
      </c>
      <c r="D42" s="668">
        <v>7826.42</v>
      </c>
      <c r="E42" s="669">
        <f>ROUND(D42 * (1 + VAT), 2)</f>
        <v>9000.3799999999992</v>
      </c>
      <c r="F42" s="668">
        <v>249.94</v>
      </c>
      <c r="G42" s="670">
        <f>ROUND(F42 * (1 + VAT), 2)</f>
        <v>287.43</v>
      </c>
      <c r="H42" s="483"/>
      <c r="I42" s="483"/>
      <c r="J42" s="483"/>
      <c r="K42" s="483"/>
      <c r="L42" s="483"/>
      <c r="M42" s="483"/>
      <c r="N42" s="483"/>
      <c r="O42" s="483"/>
      <c r="P42" s="483"/>
    </row>
    <row r="43" spans="2:33" s="57" customFormat="1" ht="20.25" customHeight="1" x14ac:dyDescent="0.45">
      <c r="C43" s="483"/>
      <c r="D43" s="483"/>
      <c r="E43" s="483"/>
      <c r="F43" s="483"/>
      <c r="G43" s="483"/>
      <c r="H43" s="483"/>
      <c r="I43" s="483"/>
      <c r="J43" s="483"/>
      <c r="K43" s="483"/>
      <c r="L43" s="483"/>
      <c r="M43" s="483"/>
      <c r="N43" s="483"/>
      <c r="O43" s="483"/>
      <c r="P43" s="483"/>
    </row>
    <row r="44" spans="2:33" s="57" customFormat="1" ht="1.9" customHeight="1" x14ac:dyDescent="0.45">
      <c r="G44" s="483"/>
      <c r="H44" s="483"/>
      <c r="I44" s="483"/>
      <c r="J44" s="483"/>
      <c r="K44" s="483"/>
      <c r="L44" s="483"/>
      <c r="M44" s="483"/>
      <c r="N44" s="483"/>
      <c r="O44" s="483"/>
      <c r="P44" s="483"/>
    </row>
    <row r="45" spans="2:33" s="57" customFormat="1" ht="77.5" customHeight="1" x14ac:dyDescent="0.45">
      <c r="G45" s="483"/>
      <c r="H45" s="483"/>
      <c r="I45" s="483"/>
      <c r="J45" s="483"/>
      <c r="K45" s="483"/>
      <c r="L45" s="483"/>
      <c r="M45" s="483"/>
      <c r="N45" s="483"/>
      <c r="O45" s="483"/>
      <c r="P45" s="483"/>
    </row>
    <row r="46" spans="2:33" s="57" customFormat="1" ht="3.65" customHeight="1" x14ac:dyDescent="0.45">
      <c r="G46" s="483"/>
      <c r="H46" s="483"/>
      <c r="I46" s="483"/>
      <c r="J46" s="483"/>
      <c r="K46" s="483"/>
      <c r="L46" s="483"/>
      <c r="M46" s="483"/>
      <c r="N46" s="483"/>
      <c r="O46" s="483"/>
      <c r="P46" s="483"/>
    </row>
    <row r="47" spans="2:33" s="57" customFormat="1" ht="22.5" x14ac:dyDescent="0.45">
      <c r="G47" s="483"/>
      <c r="H47" s="483"/>
      <c r="I47" s="483"/>
      <c r="J47" s="483"/>
      <c r="K47" s="483"/>
      <c r="L47" s="483"/>
      <c r="M47" s="483"/>
      <c r="N47" s="483"/>
      <c r="O47" s="483"/>
      <c r="P47" s="483"/>
    </row>
    <row r="48" spans="2:33" s="57" customFormat="1" ht="21.65" customHeight="1" x14ac:dyDescent="0.45">
      <c r="G48" s="483"/>
      <c r="H48" s="483"/>
      <c r="I48" s="483"/>
      <c r="J48" s="483"/>
      <c r="K48" s="483"/>
      <c r="L48" s="483"/>
      <c r="M48" s="483"/>
      <c r="N48" s="483"/>
      <c r="O48" s="483"/>
      <c r="P48" s="483"/>
    </row>
    <row r="49" spans="3:16" s="57" customFormat="1" ht="7.9" customHeight="1" x14ac:dyDescent="0.45">
      <c r="C49" s="483"/>
      <c r="D49" s="483"/>
      <c r="E49" s="483"/>
      <c r="F49" s="483"/>
      <c r="G49" s="483"/>
      <c r="H49" s="483"/>
      <c r="I49" s="483"/>
      <c r="J49" s="483"/>
      <c r="K49" s="483"/>
      <c r="L49" s="483"/>
      <c r="M49" s="483"/>
      <c r="N49" s="483"/>
      <c r="O49" s="483"/>
      <c r="P49" s="483"/>
    </row>
    <row r="50" spans="3:16" s="57" customFormat="1" ht="20" x14ac:dyDescent="0.4"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</row>
    <row r="51" spans="3:16" s="57" customFormat="1" x14ac:dyDescent="0.25"/>
    <row r="52" spans="3:16" s="57" customFormat="1" x14ac:dyDescent="0.25"/>
    <row r="53" spans="3:16" s="57" customFormat="1" x14ac:dyDescent="0.25"/>
    <row r="54" spans="3:16" s="57" customFormat="1" x14ac:dyDescent="0.25"/>
    <row r="55" spans="3:16" s="57" customFormat="1" x14ac:dyDescent="0.25"/>
    <row r="56" spans="3:16" s="57" customFormat="1" x14ac:dyDescent="0.25"/>
    <row r="57" spans="3:16" s="57" customFormat="1" x14ac:dyDescent="0.25"/>
    <row r="58" spans="3:16" s="57" customFormat="1" x14ac:dyDescent="0.25"/>
    <row r="59" spans="3:16" s="57" customFormat="1" x14ac:dyDescent="0.25"/>
    <row r="60" spans="3:16" s="57" customFormat="1" x14ac:dyDescent="0.25"/>
    <row r="61" spans="3:16" s="57" customFormat="1" x14ac:dyDescent="0.25"/>
    <row r="62" spans="3:16" s="57" customFormat="1" x14ac:dyDescent="0.25"/>
    <row r="63" spans="3:16" s="57" customFormat="1" x14ac:dyDescent="0.25"/>
    <row r="64" spans="3:16" s="57" customFormat="1" x14ac:dyDescent="0.25"/>
    <row r="65" s="57" customFormat="1" x14ac:dyDescent="0.25"/>
    <row r="66" s="57" customFormat="1" x14ac:dyDescent="0.25"/>
    <row r="67" s="57" customFormat="1" x14ac:dyDescent="0.25"/>
    <row r="68" s="57" customFormat="1" x14ac:dyDescent="0.25"/>
    <row r="69" s="57" customFormat="1" x14ac:dyDescent="0.25"/>
    <row r="70" s="57" customFormat="1" x14ac:dyDescent="0.25"/>
    <row r="71" s="57" customFormat="1" x14ac:dyDescent="0.25"/>
    <row r="72" s="57" customFormat="1" x14ac:dyDescent="0.25"/>
    <row r="73" s="57" customFormat="1" x14ac:dyDescent="0.25"/>
    <row r="74" s="57" customFormat="1" x14ac:dyDescent="0.25"/>
    <row r="75" s="57" customFormat="1" x14ac:dyDescent="0.25"/>
    <row r="76" s="57" customFormat="1" x14ac:dyDescent="0.25"/>
    <row r="77" s="57" customFormat="1" x14ac:dyDescent="0.25"/>
    <row r="78" s="57" customFormat="1" x14ac:dyDescent="0.25"/>
    <row r="79" s="57" customFormat="1" x14ac:dyDescent="0.25"/>
    <row r="80" s="57" customFormat="1" x14ac:dyDescent="0.25"/>
    <row r="81" s="57" customFormat="1" x14ac:dyDescent="0.25"/>
    <row r="82" s="57" customFormat="1" x14ac:dyDescent="0.25"/>
    <row r="83" s="57" customFormat="1" x14ac:dyDescent="0.25"/>
    <row r="84" s="57" customFormat="1" x14ac:dyDescent="0.25"/>
    <row r="85" s="57" customFormat="1" x14ac:dyDescent="0.25"/>
    <row r="86" s="57" customFormat="1" x14ac:dyDescent="0.25"/>
    <row r="87" s="57" customFormat="1" x14ac:dyDescent="0.25"/>
    <row r="88" s="57" customFormat="1" x14ac:dyDescent="0.25"/>
    <row r="89" s="57" customFormat="1" x14ac:dyDescent="0.25"/>
    <row r="90" s="57" customFormat="1" x14ac:dyDescent="0.25"/>
    <row r="91" s="57" customFormat="1" x14ac:dyDescent="0.25"/>
    <row r="92" s="57" customFormat="1" x14ac:dyDescent="0.25"/>
    <row r="93" s="57" customFormat="1" x14ac:dyDescent="0.25"/>
    <row r="94" s="57" customFormat="1" x14ac:dyDescent="0.25"/>
  </sheetData>
  <mergeCells count="30">
    <mergeCell ref="C30:D30"/>
    <mergeCell ref="C31:D31"/>
    <mergeCell ref="C32:D32"/>
    <mergeCell ref="C33:D33"/>
    <mergeCell ref="C36:C37"/>
    <mergeCell ref="D36:E37"/>
    <mergeCell ref="E27:F28"/>
    <mergeCell ref="G27:H28"/>
    <mergeCell ref="I27:J28"/>
    <mergeCell ref="M28:N28"/>
    <mergeCell ref="F36:G37"/>
    <mergeCell ref="I36:J38"/>
    <mergeCell ref="K36:L37"/>
    <mergeCell ref="K38:L38"/>
    <mergeCell ref="B2:O2"/>
    <mergeCell ref="C28:D29"/>
    <mergeCell ref="E4:H4"/>
    <mergeCell ref="I4:L4"/>
    <mergeCell ref="M4:N6"/>
    <mergeCell ref="C5:C7"/>
    <mergeCell ref="E5:F6"/>
    <mergeCell ref="G5:H6"/>
    <mergeCell ref="I5:J6"/>
    <mergeCell ref="K5:L6"/>
    <mergeCell ref="C8:C11"/>
    <mergeCell ref="C12:C15"/>
    <mergeCell ref="C16:C19"/>
    <mergeCell ref="C20:C23"/>
    <mergeCell ref="C26:J26"/>
    <mergeCell ref="O26:P26"/>
  </mergeCells>
  <conditionalFormatting sqref="P8:P24 T25">
    <cfRule type="cellIs" dxfId="21" priority="1" stopIfTrue="1" operator="equal">
      <formula>"check"</formula>
    </cfRule>
  </conditionalFormatting>
  <conditionalFormatting sqref="R8 R12 R16 R20">
    <cfRule type="cellIs" dxfId="20" priority="2" stopIfTrue="1" operator="notEqual">
      <formula>0</formula>
    </cfRule>
  </conditionalFormatting>
  <hyperlinks>
    <hyperlink ref="B1" location="Menu!A1" display="Back to menu" xr:uid="{00000000-0004-0000-05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8" orientation="landscape" r:id="rId1"/>
  <headerFooter alignWithMargins="0"/>
  <ignoredErrors>
    <ignoredError sqref="C66:N86 G44:N44 G45:N45 M34:N34 C34:K34 G48:N48 C49:N65 H42:N42 C42 H41:N41 C41 H40 C40 H39 C39 C43:N43 K33 C33:D33 K32:L32 C32:D32 K31:L31 C31:D31 K30:L30 C30:D30 C35:N35 C23:D23 C22:D22 C21:D21 C20:D20 C19:D19 C18:D18 C17:D17 C16:D16 C15:D15 C14:D14 C13:D13 C12:D12 C11:D11 C10:D10 C9:D9 C8:D8 C24:N26 L34 L33 E29:K29 C27:D27 K27:N27 N28 K28 C38:H38 C36:C37 H36:H37 G47:N47 G46:N46 M29:N29 M40:N40 M39:N39 M38:N38 M36:N37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39997558519241921"/>
    <pageSetUpPr fitToPage="1"/>
  </sheetPr>
  <dimension ref="A1:AG94"/>
  <sheetViews>
    <sheetView showGridLines="0" zoomScale="50" zoomScaleNormal="50" workbookViewId="0">
      <pane ySplit="2" topLeftCell="A3" activePane="bottomLeft" state="frozen"/>
      <selection activeCell="Q28" activeCellId="1" sqref="G1 Q28"/>
      <selection pane="bottomLeft" activeCell="A12" sqref="A12"/>
    </sheetView>
  </sheetViews>
  <sheetFormatPr defaultColWidth="9.1796875" defaultRowHeight="12.5" x14ac:dyDescent="0.25"/>
  <cols>
    <col min="1" max="1" width="2.08984375" style="91" customWidth="1"/>
    <col min="2" max="2" width="3.54296875" style="91" customWidth="1"/>
    <col min="3" max="3" width="37.54296875" style="91" customWidth="1"/>
    <col min="4" max="4" width="25.54296875" style="91" customWidth="1"/>
    <col min="5" max="5" width="19.54296875" style="91" customWidth="1"/>
    <col min="6" max="6" width="23.26953125" style="91" customWidth="1"/>
    <col min="7" max="7" width="17.54296875" style="91" customWidth="1"/>
    <col min="8" max="8" width="22.7265625" style="91" customWidth="1"/>
    <col min="9" max="9" width="19.1796875" style="91" customWidth="1"/>
    <col min="10" max="10" width="20.26953125" style="91" customWidth="1"/>
    <col min="11" max="11" width="15.81640625" style="91" customWidth="1"/>
    <col min="12" max="12" width="29.1796875" style="91" customWidth="1"/>
    <col min="13" max="13" width="15.26953125" style="8" customWidth="1"/>
    <col min="14" max="14" width="14.26953125" style="91" customWidth="1"/>
    <col min="15" max="15" width="3.7265625" style="91" customWidth="1"/>
    <col min="16" max="16" width="16" style="91" customWidth="1"/>
    <col min="17" max="19" width="9.1796875" style="91"/>
    <col min="20" max="22" width="14.1796875" style="91" customWidth="1"/>
    <col min="23" max="26" width="9.1796875" style="91"/>
    <col min="27" max="27" width="19.81640625" style="91" bestFit="1" customWidth="1"/>
    <col min="28" max="16384" width="9.1796875" style="91"/>
  </cols>
  <sheetData>
    <row r="1" spans="2:29" ht="36" customHeight="1" x14ac:dyDescent="0.25">
      <c r="B1" s="221" t="s">
        <v>123</v>
      </c>
      <c r="D1" s="19"/>
      <c r="M1" s="110"/>
      <c r="N1" s="110"/>
    </row>
    <row r="2" spans="2:29" ht="54" customHeight="1" x14ac:dyDescent="0.25">
      <c r="B2" s="1322" t="s">
        <v>429</v>
      </c>
      <c r="C2" s="1323"/>
      <c r="D2" s="1323"/>
      <c r="E2" s="1323"/>
      <c r="F2" s="1323"/>
      <c r="G2" s="1323"/>
      <c r="H2" s="1323"/>
      <c r="I2" s="1323"/>
      <c r="J2" s="1323"/>
      <c r="K2" s="1323"/>
      <c r="L2" s="1323"/>
      <c r="M2" s="1323"/>
      <c r="N2" s="1323"/>
      <c r="O2" s="1324"/>
      <c r="AA2" s="3" t="e">
        <f>SUM(#REF!,#REF!,#REF!,#REF!,#REF!,#REF!,#REF!,#REF!,#REF!)</f>
        <v>#REF!</v>
      </c>
      <c r="AB2" s="4" t="s">
        <v>0</v>
      </c>
    </row>
    <row r="3" spans="2:29" s="8" customFormat="1" ht="12.75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AA3" s="29"/>
      <c r="AB3" s="30"/>
    </row>
    <row r="4" spans="2:29" ht="29.9" customHeight="1" thickBot="1" x14ac:dyDescent="0.5">
      <c r="B4" s="5"/>
      <c r="C4" s="673"/>
      <c r="D4" s="674"/>
      <c r="E4" s="1332" t="s">
        <v>306</v>
      </c>
      <c r="F4" s="1439"/>
      <c r="G4" s="1439"/>
      <c r="H4" s="1440"/>
      <c r="I4" s="1332" t="s">
        <v>305</v>
      </c>
      <c r="J4" s="1439"/>
      <c r="K4" s="1439"/>
      <c r="L4" s="1440"/>
      <c r="M4" s="1325" t="s">
        <v>307</v>
      </c>
      <c r="N4" s="1326"/>
      <c r="O4" s="31"/>
    </row>
    <row r="5" spans="2:29" ht="18" customHeight="1" x14ac:dyDescent="0.25">
      <c r="B5" s="6"/>
      <c r="C5" s="1335" t="s">
        <v>26</v>
      </c>
      <c r="D5" s="606"/>
      <c r="E5" s="1325" t="s">
        <v>386</v>
      </c>
      <c r="F5" s="1441"/>
      <c r="G5" s="1354" t="s">
        <v>387</v>
      </c>
      <c r="H5" s="1443"/>
      <c r="I5" s="1325" t="s">
        <v>386</v>
      </c>
      <c r="J5" s="1354"/>
      <c r="K5" s="1444" t="s">
        <v>387</v>
      </c>
      <c r="L5" s="1443"/>
      <c r="M5" s="1327"/>
      <c r="N5" s="1328"/>
      <c r="P5" s="4"/>
    </row>
    <row r="6" spans="2:29" ht="29.25" customHeight="1" x14ac:dyDescent="0.25">
      <c r="B6" s="6"/>
      <c r="C6" s="1336"/>
      <c r="D6" s="607" t="s">
        <v>1</v>
      </c>
      <c r="E6" s="1327"/>
      <c r="F6" s="1442"/>
      <c r="G6" s="1376"/>
      <c r="H6" s="1328"/>
      <c r="I6" s="1327"/>
      <c r="J6" s="1376"/>
      <c r="K6" s="1445"/>
      <c r="L6" s="1328"/>
      <c r="M6" s="1327"/>
      <c r="N6" s="1328"/>
      <c r="P6" s="4"/>
      <c r="Q6" s="4"/>
      <c r="X6" s="7"/>
    </row>
    <row r="7" spans="2:29" ht="22.9" customHeight="1" x14ac:dyDescent="0.25">
      <c r="B7" s="6"/>
      <c r="C7" s="1337"/>
      <c r="D7" s="608"/>
      <c r="E7" s="609" t="s">
        <v>34</v>
      </c>
      <c r="F7" s="610" t="s">
        <v>25</v>
      </c>
      <c r="G7" s="611"/>
      <c r="H7" s="612" t="s">
        <v>25</v>
      </c>
      <c r="I7" s="609" t="s">
        <v>34</v>
      </c>
      <c r="J7" s="610" t="s">
        <v>25</v>
      </c>
      <c r="K7" s="611"/>
      <c r="L7" s="612" t="s">
        <v>25</v>
      </c>
      <c r="M7" s="613"/>
      <c r="N7" s="612" t="s">
        <v>25</v>
      </c>
      <c r="P7" s="4"/>
      <c r="Q7" s="4"/>
      <c r="X7" s="7"/>
    </row>
    <row r="8" spans="2:29" ht="21.65" customHeight="1" x14ac:dyDescent="0.25">
      <c r="B8" s="6"/>
      <c r="C8" s="1329" t="s">
        <v>28</v>
      </c>
      <c r="D8" s="494" t="s">
        <v>5</v>
      </c>
      <c r="E8" s="495">
        <v>156.61000000000001</v>
      </c>
      <c r="F8" s="497">
        <f t="shared" ref="F8:F23" si="0">ROUND(E8 * (1 + VAT), 2)</f>
        <v>180.1</v>
      </c>
      <c r="G8" s="495">
        <v>121.77</v>
      </c>
      <c r="H8" s="497">
        <f t="shared" ref="H8:H23" si="1">ROUND(G8 * (1 + VAT), 2)</f>
        <v>140.04</v>
      </c>
      <c r="I8" s="498">
        <v>328.34</v>
      </c>
      <c r="J8" s="500">
        <f t="shared" ref="J8:J23" si="2">ROUND(I8 * (1 + VAT), 2)</f>
        <v>377.59</v>
      </c>
      <c r="K8" s="498">
        <v>42.34</v>
      </c>
      <c r="L8" s="500">
        <f t="shared" ref="L8:L23" si="3">ROUND(K8 * (1 + VAT), 2)</f>
        <v>48.69</v>
      </c>
      <c r="M8" s="549">
        <v>17.670000000000002</v>
      </c>
      <c r="N8" s="632">
        <f t="shared" ref="N8:N23" si="4">ROUND(M8 * (1 + VAT), 2)</f>
        <v>20.32</v>
      </c>
      <c r="O8" s="83"/>
      <c r="P8" s="92"/>
      <c r="Q8" s="93"/>
      <c r="R8" s="94"/>
      <c r="S8" s="82"/>
      <c r="T8" s="82"/>
      <c r="U8" s="82"/>
      <c r="V8" s="8"/>
      <c r="W8" s="8"/>
      <c r="X8" s="95"/>
      <c r="Y8" s="95"/>
      <c r="Z8" s="95"/>
      <c r="AA8" s="95"/>
      <c r="AB8" s="95"/>
      <c r="AC8" s="95"/>
    </row>
    <row r="9" spans="2:29" ht="21.65" customHeight="1" x14ac:dyDescent="0.25">
      <c r="B9" s="6"/>
      <c r="C9" s="1330"/>
      <c r="D9" s="494" t="s">
        <v>6</v>
      </c>
      <c r="E9" s="503">
        <v>148.29</v>
      </c>
      <c r="F9" s="505">
        <f t="shared" si="0"/>
        <v>170.53</v>
      </c>
      <c r="G9" s="503">
        <v>115.75</v>
      </c>
      <c r="H9" s="505">
        <f t="shared" si="1"/>
        <v>133.11000000000001</v>
      </c>
      <c r="I9" s="506">
        <v>317.77</v>
      </c>
      <c r="J9" s="508">
        <f t="shared" si="2"/>
        <v>365.44</v>
      </c>
      <c r="K9" s="506">
        <v>40.89</v>
      </c>
      <c r="L9" s="508">
        <f t="shared" si="3"/>
        <v>47.02</v>
      </c>
      <c r="M9" s="557">
        <v>16.12</v>
      </c>
      <c r="N9" s="566">
        <f t="shared" si="4"/>
        <v>18.54</v>
      </c>
      <c r="O9" s="95"/>
      <c r="P9" s="92"/>
      <c r="Q9" s="83"/>
      <c r="R9" s="83"/>
      <c r="S9" s="83"/>
      <c r="T9" s="83"/>
      <c r="U9" s="83"/>
      <c r="V9" s="8"/>
      <c r="W9" s="8"/>
      <c r="X9" s="95"/>
      <c r="Y9" s="95"/>
      <c r="Z9" s="95"/>
      <c r="AA9" s="95"/>
      <c r="AB9" s="95"/>
      <c r="AC9" s="95"/>
    </row>
    <row r="10" spans="2:29" ht="21.65" customHeight="1" x14ac:dyDescent="0.25">
      <c r="B10" s="6"/>
      <c r="C10" s="1330"/>
      <c r="D10" s="494" t="s">
        <v>7</v>
      </c>
      <c r="E10" s="503">
        <v>147.19999999999999</v>
      </c>
      <c r="F10" s="505">
        <f t="shared" si="0"/>
        <v>169.28</v>
      </c>
      <c r="G10" s="503">
        <v>114.33</v>
      </c>
      <c r="H10" s="505">
        <f t="shared" si="1"/>
        <v>131.47999999999999</v>
      </c>
      <c r="I10" s="506">
        <v>306.14</v>
      </c>
      <c r="J10" s="508">
        <f t="shared" si="2"/>
        <v>352.06</v>
      </c>
      <c r="K10" s="506">
        <v>39.36</v>
      </c>
      <c r="L10" s="508">
        <f t="shared" si="3"/>
        <v>45.26</v>
      </c>
      <c r="M10" s="557">
        <v>15.68</v>
      </c>
      <c r="N10" s="566">
        <f t="shared" si="4"/>
        <v>18.03</v>
      </c>
      <c r="O10" s="95"/>
      <c r="P10" s="92"/>
      <c r="Q10" s="83"/>
      <c r="R10" s="83"/>
      <c r="S10" s="83"/>
      <c r="T10" s="83"/>
      <c r="U10" s="83"/>
      <c r="V10" s="8"/>
      <c r="W10" s="8"/>
      <c r="X10" s="95"/>
      <c r="Y10" s="95"/>
      <c r="Z10" s="95"/>
      <c r="AA10" s="95"/>
      <c r="AB10" s="95"/>
      <c r="AC10" s="95"/>
    </row>
    <row r="11" spans="2:29" ht="21.65" customHeight="1" thickBot="1" x14ac:dyDescent="0.3">
      <c r="B11" s="6"/>
      <c r="C11" s="1331"/>
      <c r="D11" s="511" t="s">
        <v>83</v>
      </c>
      <c r="E11" s="512">
        <v>137.71</v>
      </c>
      <c r="F11" s="514">
        <f t="shared" si="0"/>
        <v>158.37</v>
      </c>
      <c r="G11" s="512">
        <v>107.07</v>
      </c>
      <c r="H11" s="514">
        <f t="shared" si="1"/>
        <v>123.13</v>
      </c>
      <c r="I11" s="515">
        <v>295.39</v>
      </c>
      <c r="J11" s="517">
        <f t="shared" si="2"/>
        <v>339.7</v>
      </c>
      <c r="K11" s="515">
        <v>38.01</v>
      </c>
      <c r="L11" s="517">
        <f t="shared" si="3"/>
        <v>43.71</v>
      </c>
      <c r="M11" s="569">
        <v>19.86</v>
      </c>
      <c r="N11" s="570">
        <f t="shared" si="4"/>
        <v>22.84</v>
      </c>
      <c r="O11" s="95"/>
      <c r="P11" s="92"/>
      <c r="Q11" s="83"/>
      <c r="R11" s="83"/>
      <c r="S11" s="83"/>
      <c r="T11" s="83"/>
      <c r="U11" s="83"/>
      <c r="V11" s="8"/>
      <c r="W11" s="8"/>
      <c r="X11" s="95"/>
      <c r="Y11" s="95"/>
      <c r="Z11" s="95"/>
      <c r="AA11" s="95"/>
      <c r="AB11" s="95"/>
      <c r="AC11" s="95"/>
    </row>
    <row r="12" spans="2:29" ht="21.65" customHeight="1" x14ac:dyDescent="0.25">
      <c r="B12" s="6"/>
      <c r="C12" s="1329" t="s">
        <v>29</v>
      </c>
      <c r="D12" s="494" t="s">
        <v>5</v>
      </c>
      <c r="E12" s="495">
        <v>158.65</v>
      </c>
      <c r="F12" s="497">
        <f t="shared" si="0"/>
        <v>182.45</v>
      </c>
      <c r="G12" s="495">
        <v>123.09</v>
      </c>
      <c r="H12" s="497">
        <f t="shared" si="1"/>
        <v>141.55000000000001</v>
      </c>
      <c r="I12" s="498">
        <v>331.73</v>
      </c>
      <c r="J12" s="500">
        <f t="shared" si="2"/>
        <v>381.49</v>
      </c>
      <c r="K12" s="498">
        <v>42.69</v>
      </c>
      <c r="L12" s="500">
        <f t="shared" si="3"/>
        <v>49.09</v>
      </c>
      <c r="M12" s="549">
        <v>17.739999999999998</v>
      </c>
      <c r="N12" s="632">
        <f t="shared" si="4"/>
        <v>20.399999999999999</v>
      </c>
      <c r="P12" s="92"/>
      <c r="Q12" s="93"/>
      <c r="R12" s="94"/>
      <c r="S12" s="82"/>
      <c r="T12" s="82"/>
      <c r="U12" s="82"/>
      <c r="V12" s="8"/>
      <c r="W12" s="8"/>
      <c r="X12" s="95"/>
      <c r="Y12" s="95"/>
      <c r="Z12" s="95"/>
      <c r="AA12" s="95"/>
      <c r="AB12" s="95"/>
      <c r="AC12" s="95"/>
    </row>
    <row r="13" spans="2:29" ht="21.65" customHeight="1" x14ac:dyDescent="0.25">
      <c r="B13" s="6"/>
      <c r="C13" s="1330"/>
      <c r="D13" s="494" t="s">
        <v>6</v>
      </c>
      <c r="E13" s="503">
        <v>151.38999999999999</v>
      </c>
      <c r="F13" s="505">
        <f t="shared" si="0"/>
        <v>174.1</v>
      </c>
      <c r="G13" s="503">
        <v>118.09</v>
      </c>
      <c r="H13" s="505">
        <f t="shared" si="1"/>
        <v>135.80000000000001</v>
      </c>
      <c r="I13" s="506">
        <v>321.06</v>
      </c>
      <c r="J13" s="508">
        <f t="shared" si="2"/>
        <v>369.22</v>
      </c>
      <c r="K13" s="506">
        <v>41.27</v>
      </c>
      <c r="L13" s="508">
        <f t="shared" si="3"/>
        <v>47.46</v>
      </c>
      <c r="M13" s="557">
        <v>16.309999999999999</v>
      </c>
      <c r="N13" s="566">
        <f t="shared" si="4"/>
        <v>18.760000000000002</v>
      </c>
      <c r="O13" s="96"/>
      <c r="P13" s="92"/>
      <c r="Q13" s="83"/>
      <c r="R13" s="83"/>
      <c r="S13" s="83"/>
      <c r="T13" s="83"/>
      <c r="U13" s="83"/>
      <c r="V13" s="8"/>
      <c r="W13" s="8"/>
      <c r="X13" s="95"/>
      <c r="Y13" s="95"/>
      <c r="Z13" s="95"/>
      <c r="AA13" s="95"/>
      <c r="AB13" s="95"/>
      <c r="AC13" s="95"/>
    </row>
    <row r="14" spans="2:29" ht="21.65" customHeight="1" x14ac:dyDescent="0.25">
      <c r="B14" s="6"/>
      <c r="C14" s="1330"/>
      <c r="D14" s="494" t="s">
        <v>7</v>
      </c>
      <c r="E14" s="503">
        <v>150.27000000000001</v>
      </c>
      <c r="F14" s="505">
        <f t="shared" si="0"/>
        <v>172.81</v>
      </c>
      <c r="G14" s="503">
        <v>116.72</v>
      </c>
      <c r="H14" s="505">
        <f t="shared" si="1"/>
        <v>134.22999999999999</v>
      </c>
      <c r="I14" s="506">
        <v>309.29000000000002</v>
      </c>
      <c r="J14" s="508">
        <f t="shared" si="2"/>
        <v>355.68</v>
      </c>
      <c r="K14" s="506">
        <v>39.75</v>
      </c>
      <c r="L14" s="508">
        <f t="shared" si="3"/>
        <v>45.71</v>
      </c>
      <c r="M14" s="557">
        <v>15.81</v>
      </c>
      <c r="N14" s="566">
        <f t="shared" si="4"/>
        <v>18.18</v>
      </c>
      <c r="O14" s="96"/>
      <c r="P14" s="92"/>
      <c r="Q14" s="83"/>
      <c r="R14" s="83"/>
      <c r="S14" s="83"/>
      <c r="T14" s="83"/>
      <c r="U14" s="83"/>
      <c r="V14" s="8"/>
      <c r="W14" s="8"/>
      <c r="X14" s="95"/>
      <c r="Y14" s="95"/>
      <c r="Z14" s="95"/>
      <c r="AA14" s="95"/>
      <c r="AB14" s="95"/>
      <c r="AC14" s="95"/>
    </row>
    <row r="15" spans="2:29" ht="21.65" customHeight="1" thickBot="1" x14ac:dyDescent="0.3">
      <c r="B15" s="6"/>
      <c r="C15" s="1331"/>
      <c r="D15" s="511" t="s">
        <v>83</v>
      </c>
      <c r="E15" s="512">
        <v>140.54</v>
      </c>
      <c r="F15" s="514">
        <f t="shared" si="0"/>
        <v>161.62</v>
      </c>
      <c r="G15" s="512">
        <v>109.28</v>
      </c>
      <c r="H15" s="514">
        <f t="shared" si="1"/>
        <v>125.67</v>
      </c>
      <c r="I15" s="515">
        <v>298.36</v>
      </c>
      <c r="J15" s="517">
        <f t="shared" si="2"/>
        <v>343.11</v>
      </c>
      <c r="K15" s="515">
        <v>38.380000000000003</v>
      </c>
      <c r="L15" s="517">
        <f t="shared" si="3"/>
        <v>44.14</v>
      </c>
      <c r="M15" s="569">
        <v>20.05</v>
      </c>
      <c r="N15" s="570">
        <f t="shared" si="4"/>
        <v>23.06</v>
      </c>
      <c r="O15" s="96"/>
      <c r="P15" s="92"/>
      <c r="Q15" s="83"/>
      <c r="R15" s="83"/>
      <c r="S15" s="83"/>
      <c r="T15" s="83"/>
      <c r="U15" s="83"/>
      <c r="V15" s="8"/>
      <c r="W15" s="8"/>
      <c r="X15" s="95"/>
      <c r="Y15" s="95"/>
      <c r="Z15" s="95"/>
      <c r="AA15" s="95"/>
      <c r="AB15" s="95"/>
      <c r="AC15" s="95"/>
    </row>
    <row r="16" spans="2:29" ht="21.65" customHeight="1" x14ac:dyDescent="0.25">
      <c r="B16" s="6"/>
      <c r="C16" s="1329" t="s">
        <v>30</v>
      </c>
      <c r="D16" s="494" t="s">
        <v>5</v>
      </c>
      <c r="E16" s="495">
        <v>160.16</v>
      </c>
      <c r="F16" s="497">
        <f t="shared" si="0"/>
        <v>184.18</v>
      </c>
      <c r="G16" s="495">
        <v>124.24</v>
      </c>
      <c r="H16" s="497">
        <f t="shared" si="1"/>
        <v>142.88</v>
      </c>
      <c r="I16" s="498">
        <v>335.05</v>
      </c>
      <c r="J16" s="500">
        <f t="shared" si="2"/>
        <v>385.31</v>
      </c>
      <c r="K16" s="498">
        <v>43.08</v>
      </c>
      <c r="L16" s="500">
        <f t="shared" si="3"/>
        <v>49.54</v>
      </c>
      <c r="M16" s="549">
        <v>17.98</v>
      </c>
      <c r="N16" s="632">
        <f t="shared" si="4"/>
        <v>20.68</v>
      </c>
      <c r="P16" s="92"/>
      <c r="Q16" s="93"/>
      <c r="R16" s="94"/>
      <c r="S16" s="82"/>
      <c r="T16" s="82"/>
      <c r="U16" s="82"/>
      <c r="V16" s="8"/>
      <c r="W16" s="8"/>
      <c r="X16" s="95"/>
      <c r="Y16" s="95"/>
      <c r="Z16" s="95"/>
      <c r="AA16" s="95"/>
      <c r="AB16" s="95"/>
      <c r="AC16" s="95"/>
    </row>
    <row r="17" spans="2:33" ht="21.65" customHeight="1" x14ac:dyDescent="0.25">
      <c r="B17" s="6"/>
      <c r="C17" s="1330"/>
      <c r="D17" s="494" t="s">
        <v>6</v>
      </c>
      <c r="E17" s="503">
        <v>152.91999999999999</v>
      </c>
      <c r="F17" s="505">
        <f t="shared" si="0"/>
        <v>175.86</v>
      </c>
      <c r="G17" s="503">
        <v>119.31</v>
      </c>
      <c r="H17" s="505">
        <f t="shared" si="1"/>
        <v>137.21</v>
      </c>
      <c r="I17" s="506">
        <v>324.25</v>
      </c>
      <c r="J17" s="508">
        <f t="shared" si="2"/>
        <v>372.89</v>
      </c>
      <c r="K17" s="506">
        <v>41.74</v>
      </c>
      <c r="L17" s="508">
        <f t="shared" si="3"/>
        <v>48</v>
      </c>
      <c r="M17" s="557">
        <v>16.399999999999999</v>
      </c>
      <c r="N17" s="566">
        <f t="shared" si="4"/>
        <v>18.86</v>
      </c>
      <c r="O17" s="9"/>
      <c r="P17" s="92"/>
      <c r="Q17" s="83"/>
      <c r="R17" s="83"/>
      <c r="S17" s="83"/>
      <c r="T17" s="83"/>
      <c r="U17" s="83"/>
      <c r="V17" s="8"/>
      <c r="W17" s="8"/>
      <c r="X17" s="95"/>
      <c r="Y17" s="95"/>
      <c r="Z17" s="95"/>
      <c r="AA17" s="95"/>
      <c r="AB17" s="95"/>
      <c r="AC17" s="95"/>
    </row>
    <row r="18" spans="2:33" ht="21.65" customHeight="1" x14ac:dyDescent="0.25">
      <c r="B18" s="6"/>
      <c r="C18" s="1330"/>
      <c r="D18" s="494" t="s">
        <v>7</v>
      </c>
      <c r="E18" s="503">
        <v>151.77000000000001</v>
      </c>
      <c r="F18" s="505">
        <f t="shared" si="0"/>
        <v>174.54</v>
      </c>
      <c r="G18" s="503">
        <v>117.88</v>
      </c>
      <c r="H18" s="505">
        <f t="shared" si="1"/>
        <v>135.56</v>
      </c>
      <c r="I18" s="506">
        <v>312.39</v>
      </c>
      <c r="J18" s="508">
        <f t="shared" si="2"/>
        <v>359.25</v>
      </c>
      <c r="K18" s="506">
        <v>40.159999999999997</v>
      </c>
      <c r="L18" s="508">
        <f t="shared" si="3"/>
        <v>46.18</v>
      </c>
      <c r="M18" s="557">
        <v>15.94</v>
      </c>
      <c r="N18" s="566">
        <f t="shared" si="4"/>
        <v>18.329999999999998</v>
      </c>
      <c r="O18" s="9"/>
      <c r="P18" s="92"/>
      <c r="Q18" s="83"/>
      <c r="R18" s="83"/>
      <c r="S18" s="83"/>
      <c r="T18" s="83"/>
      <c r="U18" s="83"/>
      <c r="V18" s="8"/>
      <c r="W18" s="8"/>
      <c r="X18" s="95"/>
      <c r="Y18" s="95"/>
      <c r="Z18" s="95"/>
      <c r="AA18" s="95"/>
      <c r="AB18" s="95"/>
      <c r="AC18" s="95"/>
    </row>
    <row r="19" spans="2:33" ht="21.65" customHeight="1" thickBot="1" x14ac:dyDescent="0.3">
      <c r="B19" s="6"/>
      <c r="C19" s="1331"/>
      <c r="D19" s="511" t="s">
        <v>83</v>
      </c>
      <c r="E19" s="512">
        <v>141.96</v>
      </c>
      <c r="F19" s="514">
        <f t="shared" si="0"/>
        <v>163.25</v>
      </c>
      <c r="G19" s="512">
        <v>110.38</v>
      </c>
      <c r="H19" s="514">
        <f t="shared" si="1"/>
        <v>126.94</v>
      </c>
      <c r="I19" s="515">
        <v>301.31</v>
      </c>
      <c r="J19" s="517">
        <f t="shared" si="2"/>
        <v>346.51</v>
      </c>
      <c r="K19" s="515">
        <v>38.74</v>
      </c>
      <c r="L19" s="517">
        <f t="shared" si="3"/>
        <v>44.55</v>
      </c>
      <c r="M19" s="569">
        <v>20.32</v>
      </c>
      <c r="N19" s="570">
        <f t="shared" si="4"/>
        <v>23.37</v>
      </c>
      <c r="O19" s="95"/>
      <c r="P19" s="92"/>
      <c r="Q19" s="84"/>
      <c r="R19" s="84"/>
      <c r="S19" s="84"/>
      <c r="T19" s="84"/>
      <c r="U19" s="84"/>
      <c r="V19" s="8"/>
      <c r="W19" s="8"/>
      <c r="X19" s="95"/>
      <c r="Y19" s="95"/>
      <c r="Z19" s="95"/>
      <c r="AA19" s="95"/>
      <c r="AB19" s="95"/>
      <c r="AC19" s="95"/>
    </row>
    <row r="20" spans="2:33" ht="21.65" customHeight="1" x14ac:dyDescent="0.25">
      <c r="B20" s="6"/>
      <c r="C20" s="1329" t="s">
        <v>31</v>
      </c>
      <c r="D20" s="494" t="s">
        <v>5</v>
      </c>
      <c r="E20" s="495">
        <v>161.88</v>
      </c>
      <c r="F20" s="497">
        <f t="shared" si="0"/>
        <v>186.16</v>
      </c>
      <c r="G20" s="495">
        <v>125.5</v>
      </c>
      <c r="H20" s="497">
        <f t="shared" si="1"/>
        <v>144.33000000000001</v>
      </c>
      <c r="I20" s="498">
        <v>338.41</v>
      </c>
      <c r="J20" s="500">
        <f t="shared" si="2"/>
        <v>389.17</v>
      </c>
      <c r="K20" s="498">
        <v>43.49</v>
      </c>
      <c r="L20" s="500">
        <f t="shared" si="3"/>
        <v>50.01</v>
      </c>
      <c r="M20" s="549">
        <v>18.059999999999999</v>
      </c>
      <c r="N20" s="632">
        <f t="shared" si="4"/>
        <v>20.77</v>
      </c>
      <c r="P20" s="92"/>
      <c r="Q20" s="93"/>
      <c r="R20" s="94"/>
      <c r="S20" s="82"/>
      <c r="T20" s="82"/>
      <c r="U20" s="82"/>
      <c r="V20" s="8"/>
      <c r="W20" s="8"/>
      <c r="X20" s="95"/>
      <c r="Y20" s="95"/>
      <c r="Z20" s="95"/>
      <c r="AA20" s="95"/>
      <c r="AB20" s="95"/>
      <c r="AC20" s="95"/>
    </row>
    <row r="21" spans="2:33" ht="21.65" customHeight="1" x14ac:dyDescent="0.25">
      <c r="B21" s="6"/>
      <c r="C21" s="1330"/>
      <c r="D21" s="494" t="s">
        <v>6</v>
      </c>
      <c r="E21" s="503">
        <v>154.44</v>
      </c>
      <c r="F21" s="505">
        <f t="shared" si="0"/>
        <v>177.61</v>
      </c>
      <c r="G21" s="503">
        <v>120.45</v>
      </c>
      <c r="H21" s="505">
        <f t="shared" si="1"/>
        <v>138.52000000000001</v>
      </c>
      <c r="I21" s="506">
        <v>327.45999999999998</v>
      </c>
      <c r="J21" s="508">
        <f t="shared" si="2"/>
        <v>376.58</v>
      </c>
      <c r="K21" s="506">
        <v>42.12</v>
      </c>
      <c r="L21" s="508">
        <f t="shared" si="3"/>
        <v>48.44</v>
      </c>
      <c r="M21" s="557">
        <v>16.59</v>
      </c>
      <c r="N21" s="566">
        <f t="shared" si="4"/>
        <v>19.079999999999998</v>
      </c>
      <c r="O21" s="9"/>
      <c r="P21" s="92"/>
      <c r="Q21" s="83"/>
      <c r="R21" s="83"/>
      <c r="S21" s="83"/>
      <c r="T21" s="83"/>
      <c r="U21" s="83"/>
      <c r="V21" s="8"/>
      <c r="W21" s="8"/>
      <c r="X21" s="95"/>
      <c r="Y21" s="95"/>
      <c r="Z21" s="95"/>
      <c r="AA21" s="95"/>
      <c r="AB21" s="95"/>
      <c r="AC21" s="95"/>
    </row>
    <row r="22" spans="2:33" ht="21.65" customHeight="1" x14ac:dyDescent="0.25">
      <c r="B22" s="6"/>
      <c r="C22" s="1330"/>
      <c r="D22" s="494" t="s">
        <v>7</v>
      </c>
      <c r="E22" s="503">
        <v>153.29</v>
      </c>
      <c r="F22" s="505">
        <f t="shared" si="0"/>
        <v>176.28</v>
      </c>
      <c r="G22" s="503">
        <v>119.01</v>
      </c>
      <c r="H22" s="505">
        <f t="shared" si="1"/>
        <v>136.86000000000001</v>
      </c>
      <c r="I22" s="506">
        <v>315.55</v>
      </c>
      <c r="J22" s="508">
        <f t="shared" si="2"/>
        <v>362.88</v>
      </c>
      <c r="K22" s="506">
        <v>40.590000000000003</v>
      </c>
      <c r="L22" s="508">
        <f t="shared" si="3"/>
        <v>46.68</v>
      </c>
      <c r="M22" s="557">
        <v>16.05</v>
      </c>
      <c r="N22" s="566">
        <f t="shared" si="4"/>
        <v>18.46</v>
      </c>
      <c r="O22" s="9"/>
      <c r="P22" s="92"/>
      <c r="Q22" s="83"/>
      <c r="R22" s="83"/>
      <c r="S22" s="83"/>
      <c r="T22" s="83"/>
      <c r="U22" s="83"/>
      <c r="V22" s="8"/>
      <c r="W22" s="8"/>
      <c r="X22" s="95"/>
      <c r="Y22" s="95"/>
      <c r="Z22" s="95"/>
      <c r="AA22" s="95"/>
      <c r="AB22" s="95"/>
      <c r="AC22" s="95"/>
    </row>
    <row r="23" spans="2:33" ht="21.65" customHeight="1" thickBot="1" x14ac:dyDescent="0.3">
      <c r="B23" s="6"/>
      <c r="C23" s="1345"/>
      <c r="D23" s="522" t="s">
        <v>83</v>
      </c>
      <c r="E23" s="523">
        <v>143.52000000000001</v>
      </c>
      <c r="F23" s="525">
        <f t="shared" si="0"/>
        <v>165.05</v>
      </c>
      <c r="G23" s="523">
        <v>111.6</v>
      </c>
      <c r="H23" s="525">
        <f t="shared" si="1"/>
        <v>128.34</v>
      </c>
      <c r="I23" s="526">
        <v>304.48</v>
      </c>
      <c r="J23" s="528">
        <f t="shared" si="2"/>
        <v>350.15</v>
      </c>
      <c r="K23" s="526">
        <v>39.200000000000003</v>
      </c>
      <c r="L23" s="528">
        <f t="shared" si="3"/>
        <v>45.08</v>
      </c>
      <c r="M23" s="569">
        <v>20.45</v>
      </c>
      <c r="N23" s="570">
        <f t="shared" si="4"/>
        <v>23.52</v>
      </c>
      <c r="O23" s="95"/>
      <c r="P23" s="92"/>
      <c r="Q23" s="84"/>
      <c r="R23" s="84"/>
      <c r="S23" s="84"/>
      <c r="T23" s="84"/>
      <c r="U23" s="84"/>
      <c r="V23" s="8"/>
      <c r="W23" s="8"/>
      <c r="X23" s="95"/>
      <c r="Y23" s="95"/>
      <c r="Z23" s="95"/>
      <c r="AA23" s="95"/>
      <c r="AB23" s="95"/>
      <c r="AC23" s="95"/>
    </row>
    <row r="24" spans="2:33" ht="20.25" customHeight="1" x14ac:dyDescent="0.25">
      <c r="B24" s="10"/>
      <c r="C24" s="531"/>
      <c r="D24" s="532" t="s">
        <v>84</v>
      </c>
      <c r="E24" s="533"/>
      <c r="F24" s="534"/>
      <c r="G24" s="533"/>
      <c r="H24" s="534"/>
      <c r="I24" s="533"/>
      <c r="J24" s="534"/>
      <c r="K24" s="533"/>
      <c r="L24" s="534"/>
      <c r="M24" s="535"/>
      <c r="N24" s="536"/>
      <c r="O24" s="95"/>
      <c r="P24" s="92"/>
      <c r="Q24" s="84"/>
      <c r="R24" s="84"/>
      <c r="S24" s="84"/>
      <c r="T24" s="84"/>
      <c r="U24" s="84"/>
      <c r="V24" s="8"/>
      <c r="W24" s="8"/>
      <c r="X24" s="95"/>
      <c r="Y24" s="95"/>
      <c r="Z24" s="95"/>
      <c r="AA24" s="95"/>
      <c r="AB24" s="95"/>
      <c r="AC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33"/>
      <c r="J25" s="538"/>
      <c r="K25" s="483"/>
      <c r="L25" s="538"/>
      <c r="M25" s="533"/>
      <c r="N25" s="538"/>
      <c r="O25" s="85"/>
      <c r="P25" s="86"/>
      <c r="Q25" s="56"/>
      <c r="R25" s="97"/>
      <c r="S25" s="9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26.9" customHeight="1" thickBot="1" x14ac:dyDescent="0.5">
      <c r="C26" s="1446" t="s">
        <v>27</v>
      </c>
      <c r="D26" s="1447"/>
      <c r="E26" s="1447"/>
      <c r="F26" s="1447"/>
      <c r="G26" s="1447"/>
      <c r="H26" s="1447"/>
      <c r="I26" s="1447"/>
      <c r="J26" s="1448"/>
      <c r="K26" s="540"/>
      <c r="L26" s="539"/>
      <c r="M26" s="483"/>
      <c r="N26" s="539"/>
      <c r="O26" s="1459"/>
      <c r="P26" s="1459"/>
      <c r="Q26" s="25"/>
    </row>
    <row r="27" spans="2:33" ht="7.9" customHeight="1" thickBot="1" x14ac:dyDescent="0.5">
      <c r="C27" s="675"/>
      <c r="D27" s="676"/>
      <c r="E27" s="1350" t="s">
        <v>143</v>
      </c>
      <c r="F27" s="1351"/>
      <c r="G27" s="1350" t="s">
        <v>304</v>
      </c>
      <c r="H27" s="1351"/>
      <c r="I27" s="1354" t="s">
        <v>388</v>
      </c>
      <c r="J27" s="1355"/>
      <c r="K27" s="540"/>
      <c r="L27" s="539"/>
      <c r="M27" s="483"/>
      <c r="N27" s="539"/>
      <c r="O27" s="25"/>
      <c r="P27" s="42"/>
      <c r="Q27" s="25"/>
    </row>
    <row r="28" spans="2:33" ht="72" customHeight="1" x14ac:dyDescent="0.45">
      <c r="C28" s="1349" t="s">
        <v>1</v>
      </c>
      <c r="D28" s="1340"/>
      <c r="E28" s="1352"/>
      <c r="F28" s="1353"/>
      <c r="G28" s="1352"/>
      <c r="H28" s="1353"/>
      <c r="I28" s="1356"/>
      <c r="J28" s="1357"/>
      <c r="K28" s="541"/>
      <c r="L28" s="614" t="s">
        <v>1</v>
      </c>
      <c r="M28" s="1350" t="s">
        <v>153</v>
      </c>
      <c r="N28" s="1443"/>
      <c r="O28" s="59"/>
      <c r="P28" s="58"/>
      <c r="Q28" s="25"/>
    </row>
    <row r="29" spans="2:33" ht="22.15" customHeight="1" x14ac:dyDescent="0.45">
      <c r="C29" s="1378"/>
      <c r="D29" s="1379"/>
      <c r="E29" s="615"/>
      <c r="F29" s="616" t="s">
        <v>25</v>
      </c>
      <c r="G29" s="615"/>
      <c r="H29" s="616" t="s">
        <v>25</v>
      </c>
      <c r="I29" s="678"/>
      <c r="J29" s="612" t="s">
        <v>25</v>
      </c>
      <c r="K29" s="541"/>
      <c r="L29" s="679"/>
      <c r="M29" s="619"/>
      <c r="N29" s="612" t="s">
        <v>25</v>
      </c>
      <c r="O29" s="55"/>
      <c r="P29" s="58"/>
      <c r="Q29" s="25"/>
    </row>
    <row r="30" spans="2:33" ht="21.65" customHeight="1" x14ac:dyDescent="0.45">
      <c r="C30" s="1455" t="s">
        <v>5</v>
      </c>
      <c r="D30" s="1456"/>
      <c r="E30" s="549">
        <v>35.24</v>
      </c>
      <c r="F30" s="550">
        <f>ROUND(E30 * (1 + VAT), 2)</f>
        <v>40.53</v>
      </c>
      <c r="G30" s="549">
        <v>66.75</v>
      </c>
      <c r="H30" s="551">
        <f>ROUND(G30 * (1 + VAT), 2)</f>
        <v>76.760000000000005</v>
      </c>
      <c r="I30" s="645">
        <v>0</v>
      </c>
      <c r="J30" s="646">
        <f>ROUND(I30 * (1 + VAT), 2)</f>
        <v>0</v>
      </c>
      <c r="K30" s="541"/>
      <c r="L30" s="647" t="s">
        <v>5</v>
      </c>
      <c r="M30" s="495">
        <v>0.82</v>
      </c>
      <c r="N30" s="497">
        <f>ROUND(M30 * (1 + VAT), 2)</f>
        <v>0.94</v>
      </c>
      <c r="O30" s="55"/>
      <c r="P30" s="58"/>
      <c r="Q30" s="25"/>
    </row>
    <row r="31" spans="2:33" ht="21.65" customHeight="1" x14ac:dyDescent="0.45">
      <c r="C31" s="1457" t="s">
        <v>6</v>
      </c>
      <c r="D31" s="1458"/>
      <c r="E31" s="557">
        <v>32.29</v>
      </c>
      <c r="F31" s="558">
        <f>ROUND(E31 * (1 + VAT), 2)</f>
        <v>37.130000000000003</v>
      </c>
      <c r="G31" s="557">
        <v>61.22</v>
      </c>
      <c r="H31" s="558">
        <f>ROUND(G31 * (1 + VAT), 2)</f>
        <v>70.400000000000006</v>
      </c>
      <c r="I31" s="648">
        <v>0</v>
      </c>
      <c r="J31" s="649">
        <f>ROUND(I31 * (1 + VAT), 2)</f>
        <v>0</v>
      </c>
      <c r="K31" s="541"/>
      <c r="L31" s="650" t="s">
        <v>6</v>
      </c>
      <c r="M31" s="503">
        <v>0.8</v>
      </c>
      <c r="N31" s="505">
        <f>ROUND(M31 * (1 + VAT), 2)</f>
        <v>0.92</v>
      </c>
      <c r="O31" s="55"/>
      <c r="P31" s="58"/>
      <c r="Q31" s="25"/>
    </row>
    <row r="32" spans="2:33" ht="21.65" customHeight="1" x14ac:dyDescent="0.45">
      <c r="B32" s="10"/>
      <c r="C32" s="1457" t="s">
        <v>7</v>
      </c>
      <c r="D32" s="1458"/>
      <c r="E32" s="557">
        <v>11.55</v>
      </c>
      <c r="F32" s="558">
        <f>ROUND(E32 * (1 + VAT), 2)</f>
        <v>13.28</v>
      </c>
      <c r="G32" s="557">
        <v>21.37</v>
      </c>
      <c r="H32" s="558">
        <f>ROUND(G32 * (1 + VAT), 2)</f>
        <v>24.58</v>
      </c>
      <c r="I32" s="565">
        <v>28.29</v>
      </c>
      <c r="J32" s="566">
        <f>ROUND(I32 * (1 + VAT), 2)</f>
        <v>32.53</v>
      </c>
      <c r="K32" s="651"/>
      <c r="L32" s="650" t="s">
        <v>7</v>
      </c>
      <c r="M32" s="503">
        <v>0.73</v>
      </c>
      <c r="N32" s="505">
        <f>ROUND(M32 * (1 + VAT), 2)</f>
        <v>0.84</v>
      </c>
      <c r="O32" s="25"/>
      <c r="P32" s="25"/>
      <c r="Q32" s="25"/>
      <c r="X32" s="84"/>
      <c r="Y32" s="84"/>
      <c r="Z32" s="8"/>
      <c r="AA32" s="8"/>
      <c r="AB32" s="95"/>
      <c r="AC32" s="95"/>
      <c r="AD32" s="95"/>
      <c r="AE32" s="95"/>
      <c r="AF32" s="95"/>
      <c r="AG32" s="95"/>
    </row>
    <row r="33" spans="1:33" ht="21.65" customHeight="1" thickBot="1" x14ac:dyDescent="0.5">
      <c r="B33" s="10"/>
      <c r="C33" s="1368" t="s">
        <v>85</v>
      </c>
      <c r="D33" s="1369"/>
      <c r="E33" s="567">
        <v>0</v>
      </c>
      <c r="F33" s="568">
        <f>ROUND(E33 * (1 + VAT), 2)</f>
        <v>0</v>
      </c>
      <c r="G33" s="652">
        <v>0</v>
      </c>
      <c r="H33" s="653">
        <f>ROUND(G33 * (1 + VAT), 2)</f>
        <v>0</v>
      </c>
      <c r="I33" s="654">
        <v>28.29</v>
      </c>
      <c r="J33" s="570">
        <f>ROUND(I33 * (1 + VAT), 2)</f>
        <v>32.53</v>
      </c>
      <c r="K33" s="546"/>
      <c r="L33" s="655" t="s">
        <v>83</v>
      </c>
      <c r="M33" s="523">
        <v>0.7</v>
      </c>
      <c r="N33" s="525">
        <f>ROUND(M33 * (1 + VAT), 2)</f>
        <v>0.81</v>
      </c>
      <c r="X33" s="84"/>
      <c r="Y33" s="84"/>
      <c r="Z33" s="8"/>
      <c r="AA33" s="8"/>
      <c r="AB33" s="95"/>
      <c r="AC33" s="95"/>
      <c r="AD33" s="95"/>
      <c r="AE33" s="95"/>
      <c r="AF33" s="95"/>
      <c r="AG33" s="95"/>
    </row>
    <row r="34" spans="1:33" ht="20.25" customHeight="1" x14ac:dyDescent="0.45">
      <c r="B34" s="10"/>
      <c r="C34" s="532"/>
      <c r="D34" s="532"/>
      <c r="E34" s="483"/>
      <c r="F34" s="483"/>
      <c r="G34" s="483"/>
      <c r="H34" s="483"/>
      <c r="I34" s="483"/>
      <c r="J34" s="536"/>
      <c r="K34" s="576"/>
      <c r="L34" s="532" t="s">
        <v>84</v>
      </c>
      <c r="M34" s="577"/>
      <c r="N34" s="578"/>
      <c r="X34" s="84"/>
      <c r="Y34" s="84"/>
      <c r="Z34" s="8"/>
      <c r="AA34" s="8"/>
      <c r="AB34" s="95"/>
      <c r="AC34" s="95"/>
      <c r="AD34" s="95"/>
      <c r="AE34" s="95"/>
      <c r="AF34" s="95"/>
      <c r="AG34" s="95"/>
    </row>
    <row r="35" spans="1:33" ht="20.25" customHeight="1" thickBot="1" x14ac:dyDescent="0.55000000000000004">
      <c r="B35" s="10"/>
      <c r="C35" s="539"/>
      <c r="D35" s="539"/>
      <c r="E35" s="539"/>
      <c r="F35" s="539"/>
      <c r="G35" s="539"/>
      <c r="H35" s="483"/>
      <c r="I35" s="483"/>
      <c r="J35" s="656"/>
      <c r="K35" s="584"/>
      <c r="L35" s="584"/>
      <c r="M35" s="657"/>
      <c r="N35" s="657"/>
      <c r="O35" s="41"/>
      <c r="P35" s="41"/>
      <c r="W35" s="84"/>
      <c r="X35" s="84"/>
      <c r="Y35" s="84"/>
      <c r="Z35" s="8"/>
      <c r="AA35" s="8"/>
      <c r="AB35" s="95"/>
      <c r="AC35" s="95"/>
      <c r="AD35" s="95"/>
      <c r="AE35" s="95"/>
      <c r="AF35" s="95"/>
      <c r="AG35" s="95"/>
    </row>
    <row r="36" spans="1:33" s="57" customFormat="1" ht="16.5" customHeight="1" x14ac:dyDescent="0.45">
      <c r="A36" s="98"/>
      <c r="B36" s="10"/>
      <c r="C36" s="1461" t="s">
        <v>51</v>
      </c>
      <c r="D36" s="1354" t="s">
        <v>389</v>
      </c>
      <c r="E36" s="1460"/>
      <c r="F36" s="1354" t="s">
        <v>390</v>
      </c>
      <c r="G36" s="1460"/>
      <c r="H36" s="483"/>
      <c r="I36" s="1451" t="s">
        <v>394</v>
      </c>
      <c r="J36" s="1359"/>
      <c r="K36" s="483"/>
      <c r="L36" s="483"/>
      <c r="M36" s="483"/>
      <c r="N36" s="483"/>
    </row>
    <row r="37" spans="1:33" s="57" customFormat="1" ht="46.9" customHeight="1" x14ac:dyDescent="0.45">
      <c r="C37" s="1462"/>
      <c r="D37" s="1376"/>
      <c r="E37" s="1374"/>
      <c r="F37" s="1376"/>
      <c r="G37" s="1374"/>
      <c r="H37" s="483"/>
      <c r="I37" s="1452"/>
      <c r="J37" s="1328"/>
      <c r="K37" s="483"/>
      <c r="L37" s="483"/>
      <c r="M37" s="483"/>
      <c r="N37" s="483"/>
    </row>
    <row r="38" spans="1:33" s="57" customFormat="1" ht="23" x14ac:dyDescent="0.45">
      <c r="C38" s="680"/>
      <c r="D38" s="623"/>
      <c r="E38" s="624" t="s">
        <v>25</v>
      </c>
      <c r="F38" s="625"/>
      <c r="G38" s="626" t="s">
        <v>25</v>
      </c>
      <c r="H38" s="483"/>
      <c r="I38" s="1452"/>
      <c r="J38" s="1328"/>
      <c r="K38" s="483"/>
      <c r="L38" s="483"/>
      <c r="M38" s="483"/>
      <c r="N38" s="483"/>
    </row>
    <row r="39" spans="1:33" s="57" customFormat="1" ht="21.65" customHeight="1" x14ac:dyDescent="0.45">
      <c r="C39" s="681" t="s">
        <v>35</v>
      </c>
      <c r="D39" s="682">
        <v>28.61</v>
      </c>
      <c r="E39" s="683">
        <f>ROUND(D39 * (1 + VAT), 2)</f>
        <v>32.9</v>
      </c>
      <c r="F39" s="684">
        <v>6.27</v>
      </c>
      <c r="G39" s="685">
        <f>ROUND(F39 * (1 + VAT), 2)</f>
        <v>7.21</v>
      </c>
      <c r="H39" s="483"/>
      <c r="I39" s="598"/>
      <c r="J39" s="601" t="s">
        <v>25</v>
      </c>
      <c r="K39" s="483"/>
      <c r="L39" s="483"/>
      <c r="M39" s="483"/>
      <c r="N39" s="483"/>
    </row>
    <row r="40" spans="1:33" s="57" customFormat="1" ht="21.65" customHeight="1" thickBot="1" x14ac:dyDescent="0.5">
      <c r="C40" s="686" t="s">
        <v>36</v>
      </c>
      <c r="D40" s="687">
        <v>130.72999999999999</v>
      </c>
      <c r="E40" s="688">
        <f>ROUND(D40 * (1 + VAT), 2)</f>
        <v>150.34</v>
      </c>
      <c r="F40" s="689">
        <v>36.61</v>
      </c>
      <c r="G40" s="690">
        <f>ROUND(F40 * (1 + VAT), 2)</f>
        <v>42.1</v>
      </c>
      <c r="H40" s="483"/>
      <c r="I40" s="628">
        <v>15.67</v>
      </c>
      <c r="J40" s="629">
        <f>ROUND(I40 * (1 + VAT), 2)</f>
        <v>18.02</v>
      </c>
      <c r="K40" s="483"/>
      <c r="L40" s="483"/>
      <c r="M40" s="483"/>
      <c r="N40" s="483"/>
    </row>
    <row r="41" spans="1:33" s="57" customFormat="1" ht="21.65" customHeight="1" x14ac:dyDescent="0.45">
      <c r="C41" s="686" t="s">
        <v>37</v>
      </c>
      <c r="D41" s="687">
        <v>402.32</v>
      </c>
      <c r="E41" s="688">
        <f>ROUND(D41 * (1 + VAT), 2)</f>
        <v>462.67</v>
      </c>
      <c r="F41" s="689">
        <v>72.83</v>
      </c>
      <c r="G41" s="690">
        <f>ROUND(F41 * (1 + VAT), 2)</f>
        <v>83.75</v>
      </c>
      <c r="H41" s="483"/>
      <c r="I41" s="483"/>
      <c r="J41" s="483"/>
      <c r="K41" s="483"/>
      <c r="L41" s="483"/>
      <c r="M41" s="483"/>
      <c r="N41" s="483"/>
    </row>
    <row r="42" spans="1:33" s="57" customFormat="1" ht="21.65" customHeight="1" thickBot="1" x14ac:dyDescent="0.5">
      <c r="C42" s="590" t="s">
        <v>32</v>
      </c>
      <c r="D42" s="691">
        <v>7883.85</v>
      </c>
      <c r="E42" s="692">
        <f>ROUND(D42 * (1 + VAT), 2)</f>
        <v>9066.43</v>
      </c>
      <c r="F42" s="693">
        <v>251.77</v>
      </c>
      <c r="G42" s="694">
        <f>ROUND(F42 * (1 + VAT), 2)</f>
        <v>289.54000000000002</v>
      </c>
      <c r="H42" s="483"/>
      <c r="I42" s="483"/>
      <c r="J42" s="483"/>
      <c r="K42" s="483"/>
      <c r="L42" s="483"/>
      <c r="M42" s="483"/>
      <c r="N42" s="483"/>
    </row>
    <row r="43" spans="1:33" s="57" customFormat="1" ht="24" customHeight="1" x14ac:dyDescent="0.45">
      <c r="C43" s="483"/>
      <c r="D43" s="483"/>
      <c r="E43" s="483"/>
      <c r="F43" s="483"/>
      <c r="G43" s="483"/>
      <c r="H43" s="483"/>
      <c r="I43" s="483"/>
      <c r="J43" s="483"/>
      <c r="K43" s="483"/>
      <c r="L43" s="483"/>
      <c r="M43" s="483"/>
      <c r="N43" s="483"/>
    </row>
    <row r="44" spans="1:33" s="57" customFormat="1" ht="12.75" customHeight="1" x14ac:dyDescent="0.45">
      <c r="E44" s="539"/>
      <c r="F44" s="539"/>
      <c r="G44" s="539"/>
      <c r="H44" s="483"/>
      <c r="I44" s="483"/>
      <c r="J44" s="483"/>
      <c r="K44" s="483"/>
      <c r="L44" s="483"/>
      <c r="M44" s="483"/>
      <c r="N44" s="483"/>
    </row>
    <row r="45" spans="1:33" s="57" customFormat="1" ht="38.25" customHeight="1" x14ac:dyDescent="0.45">
      <c r="E45" s="539"/>
      <c r="F45" s="539"/>
      <c r="G45" s="539"/>
      <c r="H45" s="483"/>
      <c r="I45" s="483"/>
      <c r="J45" s="483"/>
      <c r="K45" s="483"/>
      <c r="L45" s="483"/>
      <c r="M45" s="483"/>
      <c r="N45" s="483"/>
    </row>
    <row r="46" spans="1:33" s="57" customFormat="1" ht="21" customHeight="1" x14ac:dyDescent="0.45">
      <c r="E46" s="539"/>
      <c r="F46" s="539"/>
      <c r="G46" s="539"/>
      <c r="H46" s="483"/>
      <c r="I46" s="483"/>
      <c r="J46" s="483"/>
      <c r="K46" s="483"/>
      <c r="L46" s="483"/>
      <c r="M46" s="483"/>
      <c r="N46" s="483"/>
    </row>
    <row r="47" spans="1:33" s="57" customFormat="1" ht="22.5" x14ac:dyDescent="0.45">
      <c r="E47" s="539"/>
      <c r="F47" s="539"/>
      <c r="G47" s="539"/>
      <c r="H47" s="483"/>
      <c r="I47" s="483"/>
      <c r="J47" s="483"/>
      <c r="K47" s="483"/>
      <c r="L47" s="483"/>
      <c r="M47" s="483"/>
      <c r="N47" s="483"/>
    </row>
    <row r="48" spans="1:33" s="57" customFormat="1" ht="21.65" customHeight="1" x14ac:dyDescent="0.45">
      <c r="E48" s="539"/>
      <c r="F48" s="539"/>
      <c r="G48" s="539"/>
      <c r="H48" s="483"/>
      <c r="I48" s="483"/>
      <c r="J48" s="483"/>
      <c r="K48" s="483"/>
      <c r="L48" s="483"/>
      <c r="M48" s="483"/>
      <c r="N48" s="483"/>
    </row>
    <row r="49" spans="3:14" s="57" customFormat="1" ht="7.9" customHeight="1" x14ac:dyDescent="0.45">
      <c r="C49" s="483"/>
      <c r="D49" s="483"/>
      <c r="E49" s="539"/>
      <c r="F49" s="539"/>
      <c r="G49" s="539"/>
      <c r="H49" s="483"/>
      <c r="I49" s="483"/>
      <c r="J49" s="483"/>
      <c r="K49" s="483"/>
      <c r="L49" s="483"/>
      <c r="M49" s="483"/>
      <c r="N49" s="483"/>
    </row>
    <row r="50" spans="3:14" s="57" customFormat="1" ht="22.5" x14ac:dyDescent="0.45">
      <c r="C50" s="483"/>
      <c r="D50" s="483"/>
      <c r="E50" s="539"/>
      <c r="F50" s="539"/>
      <c r="G50" s="539"/>
      <c r="H50" s="483"/>
      <c r="I50" s="483"/>
      <c r="J50" s="483"/>
      <c r="K50" s="483"/>
      <c r="L50" s="483"/>
      <c r="M50" s="483"/>
      <c r="N50" s="483"/>
    </row>
    <row r="51" spans="3:14" s="57" customFormat="1" ht="22.5" x14ac:dyDescent="0.45">
      <c r="C51" s="483"/>
      <c r="D51" s="483"/>
      <c r="E51" s="539"/>
      <c r="F51" s="539"/>
      <c r="G51" s="539"/>
      <c r="H51" s="483"/>
      <c r="I51" s="483"/>
      <c r="J51" s="483"/>
      <c r="K51" s="483"/>
      <c r="L51" s="483"/>
      <c r="M51" s="483"/>
      <c r="N51" s="483"/>
    </row>
    <row r="52" spans="3:14" s="57" customFormat="1" x14ac:dyDescent="0.25">
      <c r="E52"/>
      <c r="F52"/>
      <c r="G52"/>
    </row>
    <row r="53" spans="3:14" s="57" customFormat="1" x14ac:dyDescent="0.25">
      <c r="E53"/>
      <c r="F53"/>
      <c r="G53"/>
    </row>
    <row r="54" spans="3:14" s="57" customFormat="1" x14ac:dyDescent="0.25">
      <c r="E54"/>
      <c r="F54"/>
      <c r="G54"/>
    </row>
    <row r="55" spans="3:14" s="57" customFormat="1" x14ac:dyDescent="0.25">
      <c r="E55"/>
      <c r="F55"/>
      <c r="G55"/>
    </row>
    <row r="56" spans="3:14" s="57" customFormat="1" x14ac:dyDescent="0.25"/>
    <row r="57" spans="3:14" s="57" customFormat="1" x14ac:dyDescent="0.25"/>
    <row r="58" spans="3:14" s="57" customFormat="1" x14ac:dyDescent="0.25"/>
    <row r="59" spans="3:14" s="57" customFormat="1" x14ac:dyDescent="0.25"/>
    <row r="60" spans="3:14" s="57" customFormat="1" x14ac:dyDescent="0.25"/>
    <row r="61" spans="3:14" s="57" customFormat="1" x14ac:dyDescent="0.25"/>
    <row r="62" spans="3:14" s="57" customFormat="1" x14ac:dyDescent="0.25"/>
    <row r="63" spans="3:14" s="57" customFormat="1" x14ac:dyDescent="0.25"/>
    <row r="64" spans="3:14" s="57" customFormat="1" x14ac:dyDescent="0.25"/>
    <row r="65" s="57" customFormat="1" x14ac:dyDescent="0.25"/>
    <row r="66" s="57" customFormat="1" x14ac:dyDescent="0.25"/>
    <row r="67" s="57" customFormat="1" x14ac:dyDescent="0.25"/>
    <row r="68" s="57" customFormat="1" x14ac:dyDescent="0.25"/>
    <row r="69" s="57" customFormat="1" x14ac:dyDescent="0.25"/>
    <row r="70" s="57" customFormat="1" x14ac:dyDescent="0.25"/>
    <row r="71" s="57" customFormat="1" x14ac:dyDescent="0.25"/>
    <row r="72" s="57" customFormat="1" x14ac:dyDescent="0.25"/>
    <row r="73" s="57" customFormat="1" x14ac:dyDescent="0.25"/>
    <row r="74" s="57" customFormat="1" x14ac:dyDescent="0.25"/>
    <row r="75" s="57" customFormat="1" x14ac:dyDescent="0.25"/>
    <row r="76" s="57" customFormat="1" x14ac:dyDescent="0.25"/>
    <row r="77" s="57" customFormat="1" x14ac:dyDescent="0.25"/>
    <row r="78" s="57" customFormat="1" x14ac:dyDescent="0.25"/>
    <row r="79" s="57" customFormat="1" x14ac:dyDescent="0.25"/>
    <row r="80" s="57" customFormat="1" x14ac:dyDescent="0.25"/>
    <row r="81" s="57" customFormat="1" x14ac:dyDescent="0.25"/>
    <row r="82" s="57" customFormat="1" x14ac:dyDescent="0.25"/>
    <row r="83" s="57" customFormat="1" x14ac:dyDescent="0.25"/>
    <row r="84" s="57" customFormat="1" x14ac:dyDescent="0.25"/>
    <row r="85" s="57" customFormat="1" x14ac:dyDescent="0.25"/>
    <row r="86" s="57" customFormat="1" x14ac:dyDescent="0.25"/>
    <row r="87" s="57" customFormat="1" x14ac:dyDescent="0.25"/>
    <row r="88" s="57" customFormat="1" x14ac:dyDescent="0.25"/>
    <row r="89" s="57" customFormat="1" x14ac:dyDescent="0.25"/>
    <row r="90" s="57" customFormat="1" x14ac:dyDescent="0.25"/>
    <row r="91" s="57" customFormat="1" x14ac:dyDescent="0.25"/>
    <row r="92" s="57" customFormat="1" x14ac:dyDescent="0.25"/>
    <row r="93" s="57" customFormat="1" x14ac:dyDescent="0.25"/>
    <row r="94" s="57" customFormat="1" x14ac:dyDescent="0.25"/>
  </sheetData>
  <mergeCells count="28">
    <mergeCell ref="C30:D30"/>
    <mergeCell ref="C31:D31"/>
    <mergeCell ref="C32:D32"/>
    <mergeCell ref="C33:D33"/>
    <mergeCell ref="C36:C37"/>
    <mergeCell ref="D36:E37"/>
    <mergeCell ref="E27:F28"/>
    <mergeCell ref="G27:H28"/>
    <mergeCell ref="I27:J28"/>
    <mergeCell ref="M28:N28"/>
    <mergeCell ref="F36:G37"/>
    <mergeCell ref="I36:J38"/>
    <mergeCell ref="B2:O2"/>
    <mergeCell ref="C28:D29"/>
    <mergeCell ref="E4:H4"/>
    <mergeCell ref="I4:L4"/>
    <mergeCell ref="M4:N6"/>
    <mergeCell ref="C5:C7"/>
    <mergeCell ref="E5:F6"/>
    <mergeCell ref="G5:H6"/>
    <mergeCell ref="I5:J6"/>
    <mergeCell ref="K5:L6"/>
    <mergeCell ref="C8:C11"/>
    <mergeCell ref="C12:C15"/>
    <mergeCell ref="C16:C19"/>
    <mergeCell ref="C20:C23"/>
    <mergeCell ref="C26:J26"/>
    <mergeCell ref="O26:P26"/>
  </mergeCells>
  <conditionalFormatting sqref="P8:P24 T25">
    <cfRule type="cellIs" dxfId="19" priority="1" stopIfTrue="1" operator="equal">
      <formula>"check"</formula>
    </cfRule>
  </conditionalFormatting>
  <conditionalFormatting sqref="R8 R12 R16 R20">
    <cfRule type="cellIs" dxfId="18" priority="2" stopIfTrue="1" operator="notEqual">
      <formula>0</formula>
    </cfRule>
  </conditionalFormatting>
  <hyperlinks>
    <hyperlink ref="B1" location="Menu!A1" display="Back to menu" xr:uid="{00000000-0004-0000-06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0" orientation="landscape" r:id="rId1"/>
  <headerFooter alignWithMargins="0"/>
  <ignoredErrors>
    <ignoredError sqref="C85:L92 H44:L47 H48:L48 H49:L55 C49:D55 C34:K34 M48:N48 M42:N42 M41:N41 M40:N40 M39:N39 M43:N47 M34:N38 M24:N27 C24:L26 C8:D8 C9:D9 C10:D10 C11:D11 C12:D12 C13:D13 C14:D14 C15:D15 C16:D16 C17:D17 C18:D18 C19:D19 C20:D20 C21:D21 C22:D22 C23:D23 C35:L35 C30:D30 K30:L30 C31:D31 K31:L31 C32:D32 K32:L32 C33:D33 K33 C43:L43 C39 H39 C40 H40 C41 H41:L41 C42 H42:L42 C56:L84 M56:N84 E49:G55 E48:G48 E44:G47 L34 L33 M49:N55 E29:K29 C27:D27 F27 M29:N29 N28 J27:L27 E28:F28 I28:K28 C37:H38 C36 E36 G36:H36 K39:L39 K40:L40 K37:L38 K36:L36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2" tint="-0.249977111117893"/>
    <pageSetUpPr fitToPage="1"/>
  </sheetPr>
  <dimension ref="A1:AC24"/>
  <sheetViews>
    <sheetView showGridLines="0" zoomScale="50" zoomScaleNormal="50" workbookViewId="0">
      <selection activeCell="H17" sqref="H17"/>
    </sheetView>
  </sheetViews>
  <sheetFormatPr defaultColWidth="9.1796875" defaultRowHeight="12.5" x14ac:dyDescent="0.25"/>
  <cols>
    <col min="1" max="1" width="2.1796875" style="91" customWidth="1"/>
    <col min="2" max="2" width="3.7265625" style="91" customWidth="1"/>
    <col min="3" max="3" width="12.1796875" style="91" customWidth="1"/>
    <col min="4" max="4" width="15.1796875" style="91" customWidth="1"/>
    <col min="5" max="5" width="13.81640625" style="91" customWidth="1"/>
    <col min="6" max="6" width="18.7265625" style="91" customWidth="1"/>
    <col min="7" max="7" width="13.81640625" style="91" customWidth="1"/>
    <col min="8" max="8" width="18.81640625" style="91" customWidth="1"/>
    <col min="9" max="9" width="13.81640625" style="91" customWidth="1"/>
    <col min="10" max="10" width="18.7265625" style="91" customWidth="1"/>
    <col min="11" max="11" width="13.81640625" style="91" customWidth="1"/>
    <col min="12" max="12" width="19.54296875" style="91" customWidth="1"/>
    <col min="13" max="13" width="13.81640625" style="91" customWidth="1"/>
    <col min="14" max="14" width="20.54296875" style="91" customWidth="1"/>
    <col min="15" max="18" width="9.81640625" style="91" customWidth="1"/>
    <col min="19" max="20" width="11.26953125" style="91" customWidth="1"/>
    <col min="21" max="24" width="7.453125" style="91" hidden="1" customWidth="1"/>
    <col min="25" max="26" width="7.453125" style="91" customWidth="1"/>
    <col min="27" max="16384" width="9.1796875" style="91"/>
  </cols>
  <sheetData>
    <row r="1" spans="2:28" ht="36" customHeight="1" x14ac:dyDescent="0.25">
      <c r="B1" s="19"/>
      <c r="C1" s="221" t="s">
        <v>123</v>
      </c>
    </row>
    <row r="2" spans="2:28" ht="54" customHeight="1" x14ac:dyDescent="0.25">
      <c r="B2" s="1567" t="s">
        <v>402</v>
      </c>
      <c r="C2" s="1568"/>
      <c r="D2" s="1568"/>
      <c r="E2" s="1568"/>
      <c r="F2" s="1568"/>
      <c r="G2" s="1568"/>
      <c r="H2" s="1568"/>
      <c r="I2" s="1568"/>
      <c r="J2" s="1568"/>
      <c r="K2" s="1568"/>
      <c r="L2" s="1568"/>
      <c r="M2" s="1568"/>
      <c r="N2" s="1568"/>
      <c r="O2" s="1569"/>
      <c r="AA2" s="3"/>
      <c r="AB2" s="4"/>
    </row>
    <row r="3" spans="2:28" ht="21.75" customHeight="1" thickBot="1" x14ac:dyDescent="0.45">
      <c r="B3" s="5"/>
      <c r="C3" s="118"/>
      <c r="D3" s="118"/>
      <c r="E3" s="118"/>
      <c r="F3" s="118"/>
      <c r="G3" s="118"/>
      <c r="H3" s="118"/>
      <c r="I3" s="118"/>
      <c r="J3" s="118"/>
      <c r="K3" s="117"/>
      <c r="L3" s="117"/>
      <c r="M3" s="117"/>
      <c r="N3" s="118"/>
      <c r="O3" s="8"/>
      <c r="P3" s="8"/>
    </row>
    <row r="4" spans="2:28" s="8" customFormat="1" ht="85.9" customHeight="1" x14ac:dyDescent="0.4">
      <c r="B4" s="24"/>
      <c r="C4" s="117"/>
      <c r="D4" s="1161"/>
      <c r="E4" s="1585" t="s">
        <v>325</v>
      </c>
      <c r="F4" s="1586"/>
      <c r="G4" s="1270" t="s">
        <v>328</v>
      </c>
      <c r="H4" s="1271"/>
      <c r="I4" s="1589" t="s">
        <v>326</v>
      </c>
      <c r="J4" s="1590"/>
      <c r="K4" s="1270" t="s">
        <v>145</v>
      </c>
      <c r="L4" s="1271"/>
      <c r="M4" s="1270" t="s">
        <v>327</v>
      </c>
      <c r="N4" s="1237"/>
      <c r="U4" s="1574" t="s">
        <v>63</v>
      </c>
      <c r="V4" s="1575"/>
      <c r="W4" s="1574" t="s">
        <v>62</v>
      </c>
      <c r="X4" s="1578"/>
    </row>
    <row r="5" spans="2:28" s="8" customFormat="1" ht="7.5" hidden="1" customHeight="1" x14ac:dyDescent="0.4">
      <c r="B5" s="24"/>
      <c r="C5" s="233"/>
      <c r="D5" s="1161"/>
      <c r="E5" s="1587"/>
      <c r="F5" s="1588"/>
      <c r="G5" s="1272"/>
      <c r="H5" s="1273"/>
      <c r="I5" s="1591"/>
      <c r="J5" s="1592"/>
      <c r="K5" s="1272"/>
      <c r="L5" s="1417"/>
      <c r="M5" s="1272"/>
      <c r="N5" s="1239"/>
      <c r="U5" s="1576"/>
      <c r="V5" s="1577"/>
      <c r="W5" s="1576"/>
      <c r="X5" s="1579"/>
    </row>
    <row r="6" spans="2:28" s="8" customFormat="1" ht="7.5" hidden="1" customHeight="1" x14ac:dyDescent="0.4">
      <c r="B6" s="24"/>
      <c r="C6" s="117"/>
      <c r="D6" s="1161"/>
      <c r="E6" s="1186"/>
      <c r="F6" s="1187"/>
      <c r="G6" s="1188"/>
      <c r="H6" s="1187"/>
      <c r="I6" s="1186"/>
      <c r="J6" s="1187"/>
      <c r="K6" s="1188"/>
      <c r="L6" s="1187"/>
      <c r="M6" s="1188"/>
      <c r="N6" s="1189"/>
      <c r="U6" s="1580" t="s">
        <v>43</v>
      </c>
      <c r="V6" s="1581"/>
      <c r="W6" s="1580" t="s">
        <v>43</v>
      </c>
      <c r="X6" s="1582"/>
    </row>
    <row r="7" spans="2:28" s="8" customFormat="1" ht="25.9" customHeight="1" thickBot="1" x14ac:dyDescent="0.45">
      <c r="B7" s="24"/>
      <c r="C7" s="1162"/>
      <c r="D7" s="1163"/>
      <c r="E7" s="873"/>
      <c r="F7" s="874" t="s">
        <v>25</v>
      </c>
      <c r="G7" s="875"/>
      <c r="H7" s="874" t="s">
        <v>25</v>
      </c>
      <c r="I7" s="873"/>
      <c r="J7" s="874" t="s">
        <v>25</v>
      </c>
      <c r="K7" s="875"/>
      <c r="L7" s="874" t="s">
        <v>25</v>
      </c>
      <c r="M7" s="875"/>
      <c r="N7" s="876" t="s">
        <v>25</v>
      </c>
      <c r="U7" s="69"/>
      <c r="V7" s="38" t="s">
        <v>25</v>
      </c>
      <c r="W7" s="69"/>
      <c r="X7" s="39" t="s">
        <v>25</v>
      </c>
    </row>
    <row r="8" spans="2:28" s="8" customFormat="1" ht="30" customHeight="1" x14ac:dyDescent="0.25">
      <c r="B8" s="24"/>
      <c r="C8" s="1583" t="s">
        <v>10</v>
      </c>
      <c r="D8" s="1584"/>
      <c r="E8" s="1164">
        <v>209.5</v>
      </c>
      <c r="F8" s="1165">
        <f>ROUND(E8 * (1 + VAT), 2)</f>
        <v>240.93</v>
      </c>
      <c r="G8" s="1164">
        <v>0.8</v>
      </c>
      <c r="H8" s="1166">
        <f>ROUND(G8 * (1 + VAT), 2)</f>
        <v>0.92</v>
      </c>
      <c r="I8" s="1164">
        <v>29.57</v>
      </c>
      <c r="J8" s="1166">
        <f>ROUND(I8 * (1 + VAT), 2)</f>
        <v>34.01</v>
      </c>
      <c r="K8" s="1167">
        <v>42.47</v>
      </c>
      <c r="L8" s="1168">
        <f>ROUND(K8 * (1 + VAT), 2)</f>
        <v>48.84</v>
      </c>
      <c r="M8" s="1167">
        <v>36.71</v>
      </c>
      <c r="N8" s="1168">
        <f>ROUND(M8 * (1 + VAT), 2)</f>
        <v>42.22</v>
      </c>
      <c r="U8" s="72">
        <v>0</v>
      </c>
      <c r="V8" s="73">
        <f>ROUND(U8 * (1 + VAT), 2)</f>
        <v>0</v>
      </c>
      <c r="W8" s="54">
        <v>0</v>
      </c>
      <c r="X8" s="74">
        <f>ROUND(W8 * (1 + VAT), 2)</f>
        <v>0</v>
      </c>
    </row>
    <row r="9" spans="2:28" s="8" customFormat="1" ht="30" customHeight="1" x14ac:dyDescent="0.25">
      <c r="B9" s="24"/>
      <c r="C9" s="1570" t="s">
        <v>11</v>
      </c>
      <c r="D9" s="1571"/>
      <c r="E9" s="1169">
        <v>209.5</v>
      </c>
      <c r="F9" s="1170">
        <f>ROUND(E9 * (1 + VAT), 2)</f>
        <v>240.93</v>
      </c>
      <c r="G9" s="1169">
        <v>0.8</v>
      </c>
      <c r="H9" s="1171">
        <f>ROUND(G9 * (1 + VAT), 2)</f>
        <v>0.92</v>
      </c>
      <c r="I9" s="1169">
        <v>29.57</v>
      </c>
      <c r="J9" s="1171">
        <f>ROUND(I9 * (1 + VAT), 2)</f>
        <v>34.01</v>
      </c>
      <c r="K9" s="1172">
        <v>71.569999999999993</v>
      </c>
      <c r="L9" s="1173">
        <f>ROUND(K9 * (1 + VAT), 2)</f>
        <v>82.31</v>
      </c>
      <c r="M9" s="1172">
        <v>36.71</v>
      </c>
      <c r="N9" s="1173">
        <f>ROUND(M9 * (1 + VAT), 2)</f>
        <v>42.22</v>
      </c>
      <c r="U9" s="36">
        <f>U8</f>
        <v>0</v>
      </c>
      <c r="V9" s="61">
        <f>ROUND(U9 * (1 + VAT), 2)</f>
        <v>0</v>
      </c>
      <c r="W9" s="33">
        <f>W8</f>
        <v>0</v>
      </c>
      <c r="X9" s="71">
        <f>ROUND(W9 * (1 + VAT), 2)</f>
        <v>0</v>
      </c>
    </row>
    <row r="10" spans="2:28" s="8" customFormat="1" ht="30" customHeight="1" x14ac:dyDescent="0.25">
      <c r="B10" s="24"/>
      <c r="C10" s="1570" t="s">
        <v>12</v>
      </c>
      <c r="D10" s="1571"/>
      <c r="E10" s="1169">
        <v>209.5</v>
      </c>
      <c r="F10" s="1174">
        <f>ROUND(E10 * (1 + VAT), 2)</f>
        <v>240.93</v>
      </c>
      <c r="G10" s="1169">
        <v>0.8</v>
      </c>
      <c r="H10" s="1175">
        <f>ROUND(G10 * (1 + VAT), 2)</f>
        <v>0.92</v>
      </c>
      <c r="I10" s="1169">
        <v>29.57</v>
      </c>
      <c r="J10" s="1175">
        <f>ROUND(I10 * (1 + VAT), 2)</f>
        <v>34.01</v>
      </c>
      <c r="K10" s="1172">
        <v>123.64</v>
      </c>
      <c r="L10" s="1173">
        <f>ROUND(K10 * (1 + VAT), 2)</f>
        <v>142.19</v>
      </c>
      <c r="M10" s="1172">
        <v>36.71</v>
      </c>
      <c r="N10" s="1173">
        <f>ROUND(M10 * (1 + VAT), 2)</f>
        <v>42.22</v>
      </c>
      <c r="U10" s="37">
        <f>U8</f>
        <v>0</v>
      </c>
      <c r="V10" s="62">
        <f>ROUND(U10 * (1 + VAT), 2)</f>
        <v>0</v>
      </c>
      <c r="W10" s="68">
        <f>W8</f>
        <v>0</v>
      </c>
      <c r="X10" s="70">
        <f>ROUND(W10 * (1 + VAT), 2)</f>
        <v>0</v>
      </c>
    </row>
    <row r="11" spans="2:28" s="8" customFormat="1" ht="30" customHeight="1" thickBot="1" x14ac:dyDescent="0.45">
      <c r="B11" s="24"/>
      <c r="C11" s="1572" t="s">
        <v>13</v>
      </c>
      <c r="D11" s="1573"/>
      <c r="E11" s="1176">
        <v>563.80999999999995</v>
      </c>
      <c r="F11" s="1177">
        <f>ROUND(E11 * (1 + VAT), 2)</f>
        <v>648.38</v>
      </c>
      <c r="G11" s="1176">
        <v>0.8</v>
      </c>
      <c r="H11" s="1178">
        <f>ROUND(G11 * (1 + VAT), 2)</f>
        <v>0.92</v>
      </c>
      <c r="I11" s="1176">
        <v>29.57</v>
      </c>
      <c r="J11" s="1178">
        <f>ROUND(I11 * (1 + VAT), 2)</f>
        <v>34.01</v>
      </c>
      <c r="K11" s="1179"/>
      <c r="L11" s="1180"/>
      <c r="M11" s="1181"/>
      <c r="N11" s="1182"/>
      <c r="U11" s="35">
        <f>U9</f>
        <v>0</v>
      </c>
      <c r="V11" s="46">
        <f>ROUND(U11 * (1 + VAT), 2)</f>
        <v>0</v>
      </c>
      <c r="W11" s="34">
        <f>W9</f>
        <v>0</v>
      </c>
      <c r="X11" s="47">
        <f>ROUND(W11 * (1 + VAT), 2)</f>
        <v>0</v>
      </c>
    </row>
    <row r="12" spans="2:28" s="8" customFormat="1" ht="22.5" customHeight="1" x14ac:dyDescent="0.25">
      <c r="B12" s="24"/>
      <c r="C12" s="64"/>
      <c r="D12" s="64"/>
      <c r="E12" s="63"/>
      <c r="F12" s="48"/>
      <c r="G12" s="11"/>
      <c r="H12" s="65"/>
      <c r="I12" s="63"/>
      <c r="J12" s="48"/>
      <c r="K12" s="63"/>
      <c r="L12" s="48"/>
      <c r="M12" s="91"/>
      <c r="N12" s="91"/>
      <c r="Q12" s="91"/>
    </row>
    <row r="13" spans="2:28" ht="18" customHeight="1" x14ac:dyDescent="0.3">
      <c r="M13" s="75"/>
      <c r="N13" s="75"/>
      <c r="O13" s="75"/>
      <c r="P13" s="75"/>
    </row>
    <row r="14" spans="2:28" ht="27.75" customHeight="1" x14ac:dyDescent="0.3">
      <c r="M14" s="75"/>
      <c r="N14" s="75"/>
      <c r="O14" s="75"/>
      <c r="P14" s="75"/>
    </row>
    <row r="15" spans="2:28" ht="21" customHeight="1" x14ac:dyDescent="0.25"/>
    <row r="17" ht="17.25" customHeight="1" x14ac:dyDescent="0.25"/>
    <row r="18" ht="21" customHeight="1" x14ac:dyDescent="0.25"/>
    <row r="23" ht="12.75" customHeight="1" x14ac:dyDescent="0.25"/>
    <row r="24" ht="12.75" customHeight="1" x14ac:dyDescent="0.25"/>
  </sheetData>
  <mergeCells count="15">
    <mergeCell ref="W4:X5"/>
    <mergeCell ref="M5:N5"/>
    <mergeCell ref="U6:V6"/>
    <mergeCell ref="W6:X6"/>
    <mergeCell ref="C8:D8"/>
    <mergeCell ref="E4:F5"/>
    <mergeCell ref="G4:H5"/>
    <mergeCell ref="I4:J5"/>
    <mergeCell ref="K4:L5"/>
    <mergeCell ref="M4:N4"/>
    <mergeCell ref="B2:O2"/>
    <mergeCell ref="C9:D9"/>
    <mergeCell ref="C10:D10"/>
    <mergeCell ref="C11:D11"/>
    <mergeCell ref="U4:V5"/>
  </mergeCells>
  <hyperlinks>
    <hyperlink ref="C1" location="Menu!A1" display="Back to menu" xr:uid="{00000000-0004-0000-0C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8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 tint="0.59999389629810485"/>
    <pageSetUpPr fitToPage="1"/>
  </sheetPr>
  <dimension ref="A1:AC24"/>
  <sheetViews>
    <sheetView showGridLines="0" zoomScale="50" zoomScaleNormal="50" workbookViewId="0">
      <selection activeCell="N20" sqref="N20"/>
    </sheetView>
  </sheetViews>
  <sheetFormatPr defaultColWidth="9.1796875" defaultRowHeight="12.5" x14ac:dyDescent="0.25"/>
  <cols>
    <col min="1" max="1" width="2.26953125" style="91" customWidth="1"/>
    <col min="2" max="2" width="2.81640625" style="91" customWidth="1"/>
    <col min="3" max="3" width="9.453125" style="91" customWidth="1"/>
    <col min="4" max="4" width="19.453125" style="91" customWidth="1"/>
    <col min="5" max="13" width="15.1796875" style="91" customWidth="1"/>
    <col min="14" max="14" width="19.26953125" style="91" customWidth="1"/>
    <col min="15" max="15" width="4.453125" style="91" customWidth="1"/>
    <col min="16" max="18" width="9.81640625" style="91" customWidth="1"/>
    <col min="19" max="20" width="11.26953125" style="91" customWidth="1"/>
    <col min="21" max="24" width="7.453125" style="91" hidden="1" customWidth="1"/>
    <col min="25" max="26" width="7.453125" style="91" customWidth="1"/>
    <col min="27" max="16384" width="9.1796875" style="91"/>
  </cols>
  <sheetData>
    <row r="1" spans="2:28" ht="36" customHeight="1" x14ac:dyDescent="0.25">
      <c r="B1" s="19"/>
      <c r="C1" s="221" t="s">
        <v>123</v>
      </c>
    </row>
    <row r="2" spans="2:28" ht="54" customHeight="1" x14ac:dyDescent="0.25">
      <c r="B2" s="1593" t="s">
        <v>403</v>
      </c>
      <c r="C2" s="1594"/>
      <c r="D2" s="1594"/>
      <c r="E2" s="1594"/>
      <c r="F2" s="1594"/>
      <c r="G2" s="1594"/>
      <c r="H2" s="1594"/>
      <c r="I2" s="1594"/>
      <c r="J2" s="1594"/>
      <c r="K2" s="1594"/>
      <c r="L2" s="1594"/>
      <c r="M2" s="1594"/>
      <c r="N2" s="1594"/>
      <c r="O2" s="1595"/>
      <c r="AA2" s="3"/>
      <c r="AB2" s="4"/>
    </row>
    <row r="3" spans="2:28" ht="17.649999999999999" customHeight="1" thickBot="1" x14ac:dyDescent="0.3">
      <c r="B3" s="5"/>
      <c r="K3" s="2"/>
      <c r="L3" s="2"/>
      <c r="M3" s="2"/>
    </row>
    <row r="4" spans="2:28" s="8" customFormat="1" ht="93.65" customHeight="1" x14ac:dyDescent="0.45">
      <c r="B4" s="24"/>
      <c r="C4" s="584"/>
      <c r="D4" s="541"/>
      <c r="E4" s="1602" t="s">
        <v>325</v>
      </c>
      <c r="F4" s="1603"/>
      <c r="G4" s="1350" t="s">
        <v>328</v>
      </c>
      <c r="H4" s="1460"/>
      <c r="I4" s="1606" t="s">
        <v>326</v>
      </c>
      <c r="J4" s="1607"/>
      <c r="K4" s="1350" t="s">
        <v>145</v>
      </c>
      <c r="L4" s="1460"/>
      <c r="M4" s="1350" t="s">
        <v>327</v>
      </c>
      <c r="N4" s="1443"/>
      <c r="U4" s="1574" t="s">
        <v>63</v>
      </c>
      <c r="V4" s="1575"/>
      <c r="W4" s="1574" t="s">
        <v>62</v>
      </c>
      <c r="X4" s="1578"/>
    </row>
    <row r="5" spans="2:28" s="8" customFormat="1" ht="7.5" hidden="1" customHeight="1" x14ac:dyDescent="0.45">
      <c r="B5" s="24"/>
      <c r="C5" s="483"/>
      <c r="D5" s="541"/>
      <c r="E5" s="1604"/>
      <c r="F5" s="1605"/>
      <c r="G5" s="1373"/>
      <c r="H5" s="1374"/>
      <c r="I5" s="1608"/>
      <c r="J5" s="1609"/>
      <c r="K5" s="1373"/>
      <c r="L5" s="1376"/>
      <c r="M5" s="1373"/>
      <c r="N5" s="1328"/>
      <c r="U5" s="1576"/>
      <c r="V5" s="1577"/>
      <c r="W5" s="1576"/>
      <c r="X5" s="1579"/>
    </row>
    <row r="6" spans="2:28" s="8" customFormat="1" ht="7.5" hidden="1" customHeight="1" x14ac:dyDescent="0.45">
      <c r="B6" s="24"/>
      <c r="C6" s="584"/>
      <c r="D6" s="541"/>
      <c r="E6" s="894"/>
      <c r="F6" s="895"/>
      <c r="G6" s="896"/>
      <c r="H6" s="895"/>
      <c r="I6" s="894"/>
      <c r="J6" s="895"/>
      <c r="K6" s="896"/>
      <c r="L6" s="895"/>
      <c r="M6" s="896"/>
      <c r="N6" s="897"/>
      <c r="U6" s="1580" t="s">
        <v>43</v>
      </c>
      <c r="V6" s="1581"/>
      <c r="W6" s="1580" t="s">
        <v>43</v>
      </c>
      <c r="X6" s="1582"/>
    </row>
    <row r="7" spans="2:28" s="8" customFormat="1" ht="24" customHeight="1" thickBot="1" x14ac:dyDescent="0.5">
      <c r="B7" s="24"/>
      <c r="C7" s="871"/>
      <c r="D7" s="872"/>
      <c r="E7" s="898"/>
      <c r="F7" s="899" t="s">
        <v>25</v>
      </c>
      <c r="G7" s="900"/>
      <c r="H7" s="899" t="s">
        <v>25</v>
      </c>
      <c r="I7" s="898"/>
      <c r="J7" s="899" t="s">
        <v>25</v>
      </c>
      <c r="K7" s="900"/>
      <c r="L7" s="899" t="s">
        <v>25</v>
      </c>
      <c r="M7" s="900"/>
      <c r="N7" s="901" t="s">
        <v>25</v>
      </c>
      <c r="U7" s="69"/>
      <c r="V7" s="38" t="s">
        <v>25</v>
      </c>
      <c r="W7" s="69"/>
      <c r="X7" s="39" t="s">
        <v>25</v>
      </c>
    </row>
    <row r="8" spans="2:28" s="8" customFormat="1" ht="30" customHeight="1" x14ac:dyDescent="0.25">
      <c r="B8" s="24"/>
      <c r="C8" s="1600" t="s">
        <v>10</v>
      </c>
      <c r="D8" s="1601"/>
      <c r="E8" s="877">
        <v>217.08</v>
      </c>
      <c r="F8" s="878">
        <f>ROUND(E8 * (1 + VAT), 2)</f>
        <v>249.64</v>
      </c>
      <c r="G8" s="877">
        <v>0.82</v>
      </c>
      <c r="H8" s="879">
        <f>ROUND(G8 * (1 + VAT), 2)</f>
        <v>0.94</v>
      </c>
      <c r="I8" s="877">
        <v>30.1</v>
      </c>
      <c r="J8" s="879">
        <f>ROUND(I8 * (1 + VAT), 2)</f>
        <v>34.619999999999997</v>
      </c>
      <c r="K8" s="880">
        <v>43.14</v>
      </c>
      <c r="L8" s="881">
        <f>ROUND(K8 * (1 + VAT), 2)</f>
        <v>49.61</v>
      </c>
      <c r="M8" s="880">
        <v>36.94</v>
      </c>
      <c r="N8" s="881">
        <f>ROUND(M8 * (1 + VAT), 2)</f>
        <v>42.48</v>
      </c>
      <c r="U8" s="72">
        <v>0</v>
      </c>
      <c r="V8" s="73">
        <f>ROUND(U8 * (1 + VAT), 2)</f>
        <v>0</v>
      </c>
      <c r="W8" s="54">
        <v>0</v>
      </c>
      <c r="X8" s="74">
        <f>ROUND(W8 * (1 + VAT), 2)</f>
        <v>0</v>
      </c>
    </row>
    <row r="9" spans="2:28" s="8" customFormat="1" ht="30" customHeight="1" x14ac:dyDescent="0.25">
      <c r="B9" s="24"/>
      <c r="C9" s="1596" t="s">
        <v>11</v>
      </c>
      <c r="D9" s="1597"/>
      <c r="E9" s="882">
        <v>217.08</v>
      </c>
      <c r="F9" s="883">
        <f>ROUND(E9 * (1 + VAT), 2)</f>
        <v>249.64</v>
      </c>
      <c r="G9" s="882">
        <v>0.82</v>
      </c>
      <c r="H9" s="884">
        <f>ROUND(G9 * (1 + VAT), 2)</f>
        <v>0.94</v>
      </c>
      <c r="I9" s="882">
        <v>30.1</v>
      </c>
      <c r="J9" s="884">
        <f>ROUND(I9 * (1 + VAT), 2)</f>
        <v>34.619999999999997</v>
      </c>
      <c r="K9" s="557">
        <v>72.760000000000005</v>
      </c>
      <c r="L9" s="885">
        <f>ROUND(K9 * (1 + VAT), 2)</f>
        <v>83.67</v>
      </c>
      <c r="M9" s="557">
        <v>36.94</v>
      </c>
      <c r="N9" s="885">
        <f>ROUND(M9 * (1 + VAT), 2)</f>
        <v>42.48</v>
      </c>
      <c r="U9" s="36">
        <f>U8</f>
        <v>0</v>
      </c>
      <c r="V9" s="61">
        <f>ROUND(U9 * (1 + VAT), 2)</f>
        <v>0</v>
      </c>
      <c r="W9" s="33">
        <f>W8</f>
        <v>0</v>
      </c>
      <c r="X9" s="71">
        <f>ROUND(W9 * (1 + VAT), 2)</f>
        <v>0</v>
      </c>
    </row>
    <row r="10" spans="2:28" s="8" customFormat="1" ht="30" customHeight="1" x14ac:dyDescent="0.25">
      <c r="B10" s="24"/>
      <c r="C10" s="1596" t="s">
        <v>12</v>
      </c>
      <c r="D10" s="1597"/>
      <c r="E10" s="882">
        <v>217.08</v>
      </c>
      <c r="F10" s="886">
        <f>ROUND(E10 * (1 + VAT), 2)</f>
        <v>249.64</v>
      </c>
      <c r="G10" s="882">
        <v>0.82</v>
      </c>
      <c r="H10" s="887">
        <f>ROUND(G10 * (1 + VAT), 2)</f>
        <v>0.94</v>
      </c>
      <c r="I10" s="882">
        <v>30.1</v>
      </c>
      <c r="J10" s="887">
        <f>ROUND(I10 * (1 + VAT), 2)</f>
        <v>34.619999999999997</v>
      </c>
      <c r="K10" s="557">
        <v>125.73</v>
      </c>
      <c r="L10" s="885">
        <f>ROUND(K10 * (1 + VAT), 2)</f>
        <v>144.59</v>
      </c>
      <c r="M10" s="557">
        <v>36.94</v>
      </c>
      <c r="N10" s="885">
        <f>ROUND(M10 * (1 + VAT), 2)</f>
        <v>42.48</v>
      </c>
      <c r="U10" s="37">
        <f>U8</f>
        <v>0</v>
      </c>
      <c r="V10" s="62">
        <f>ROUND(U10 * (1 + VAT), 2)</f>
        <v>0</v>
      </c>
      <c r="W10" s="68">
        <f>W8</f>
        <v>0</v>
      </c>
      <c r="X10" s="70">
        <f>ROUND(W10 * (1 + VAT), 2)</f>
        <v>0</v>
      </c>
    </row>
    <row r="11" spans="2:28" s="8" customFormat="1" ht="30" customHeight="1" thickBot="1" x14ac:dyDescent="0.5">
      <c r="B11" s="24"/>
      <c r="C11" s="1598" t="s">
        <v>13</v>
      </c>
      <c r="D11" s="1599"/>
      <c r="E11" s="888">
        <v>584.16999999999996</v>
      </c>
      <c r="F11" s="889">
        <f>ROUND(E11 * (1 + VAT), 2)</f>
        <v>671.8</v>
      </c>
      <c r="G11" s="888">
        <v>0.82</v>
      </c>
      <c r="H11" s="890">
        <f>ROUND(G11 * (1 + VAT), 2)</f>
        <v>0.94</v>
      </c>
      <c r="I11" s="888">
        <v>30.1</v>
      </c>
      <c r="J11" s="890">
        <f>ROUND(I11 * (1 + VAT), 2)</f>
        <v>34.619999999999997</v>
      </c>
      <c r="K11" s="708"/>
      <c r="L11" s="891"/>
      <c r="M11" s="892"/>
      <c r="N11" s="893"/>
      <c r="U11" s="35">
        <f>U9</f>
        <v>0</v>
      </c>
      <c r="V11" s="46">
        <f>ROUND(U11 * (1 + VAT), 2)</f>
        <v>0</v>
      </c>
      <c r="W11" s="34">
        <f>W9</f>
        <v>0</v>
      </c>
      <c r="X11" s="47">
        <f>ROUND(W11 * (1 + VAT), 2)</f>
        <v>0</v>
      </c>
    </row>
    <row r="12" spans="2:28" s="8" customFormat="1" ht="22.5" customHeight="1" x14ac:dyDescent="0.25">
      <c r="B12" s="24"/>
      <c r="C12" s="64"/>
      <c r="D12" s="64"/>
      <c r="E12" s="63"/>
      <c r="F12" s="48"/>
      <c r="G12" s="11"/>
      <c r="H12" s="65"/>
      <c r="I12" s="63"/>
      <c r="J12" s="48"/>
      <c r="K12" s="63"/>
      <c r="L12" s="48"/>
      <c r="M12" s="91"/>
      <c r="N12" s="91"/>
      <c r="O12" s="91"/>
      <c r="P12" s="91"/>
      <c r="Q12" s="91"/>
    </row>
    <row r="13" spans="2:28" ht="18" customHeight="1" x14ac:dyDescent="0.3">
      <c r="M13" s="75"/>
      <c r="N13" s="75"/>
      <c r="O13" s="75"/>
      <c r="P13" s="75"/>
    </row>
    <row r="14" spans="2:28" ht="27.75" customHeight="1" x14ac:dyDescent="0.3">
      <c r="M14" s="75"/>
      <c r="N14" s="75"/>
      <c r="O14" s="75"/>
      <c r="P14" s="75"/>
    </row>
    <row r="15" spans="2:28" ht="21" customHeight="1" x14ac:dyDescent="0.25"/>
    <row r="17" ht="17.25" customHeight="1" x14ac:dyDescent="0.25"/>
    <row r="18" ht="21" customHeight="1" x14ac:dyDescent="0.25"/>
    <row r="23" ht="12.75" customHeight="1" x14ac:dyDescent="0.25"/>
    <row r="24" ht="12.75" customHeight="1" x14ac:dyDescent="0.25"/>
  </sheetData>
  <mergeCells count="15">
    <mergeCell ref="W4:X5"/>
    <mergeCell ref="M5:N5"/>
    <mergeCell ref="U6:V6"/>
    <mergeCell ref="W6:X6"/>
    <mergeCell ref="C8:D8"/>
    <mergeCell ref="E4:F5"/>
    <mergeCell ref="G4:H5"/>
    <mergeCell ref="I4:J5"/>
    <mergeCell ref="K4:L5"/>
    <mergeCell ref="M4:N4"/>
    <mergeCell ref="B2:O2"/>
    <mergeCell ref="C9:D9"/>
    <mergeCell ref="C10:D10"/>
    <mergeCell ref="C11:D11"/>
    <mergeCell ref="U4:V5"/>
  </mergeCells>
  <hyperlinks>
    <hyperlink ref="C1" location="Menu!A1" display="Back to menu" xr:uid="{00000000-0004-0000-0D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72" orientation="landscape" r:id="rId1"/>
  <headerFooter alignWithMargins="0"/>
  <ignoredErrors>
    <ignoredError sqref="G12:N12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2" tint="-0.249977111117893"/>
    <pageSetUpPr fitToPage="1"/>
  </sheetPr>
  <dimension ref="A1:X22"/>
  <sheetViews>
    <sheetView showGridLines="0" zoomScale="50" zoomScaleNormal="50" workbookViewId="0">
      <selection activeCell="A6" sqref="A6"/>
    </sheetView>
  </sheetViews>
  <sheetFormatPr defaultColWidth="9.1796875" defaultRowHeight="12.5" x14ac:dyDescent="0.25"/>
  <cols>
    <col min="1" max="1" width="2.26953125" style="91" customWidth="1"/>
    <col min="2" max="2" width="2.7265625" style="91" customWidth="1"/>
    <col min="3" max="3" width="31" style="91" customWidth="1"/>
    <col min="4" max="4" width="19.81640625" style="91" customWidth="1"/>
    <col min="5" max="5" width="34.81640625" style="91" customWidth="1"/>
    <col min="6" max="6" width="20.26953125" style="91" customWidth="1"/>
    <col min="7" max="7" width="18.81640625" style="91" customWidth="1"/>
    <col min="8" max="9" width="17" style="91" customWidth="1"/>
    <col min="10" max="10" width="3.26953125" style="91" customWidth="1"/>
    <col min="11" max="11" width="15.26953125" style="91" customWidth="1"/>
    <col min="12" max="12" width="10.81640625" style="91" customWidth="1"/>
    <col min="13" max="13" width="9.1796875" style="91"/>
    <col min="14" max="14" width="9.81640625" style="91" customWidth="1"/>
    <col min="15" max="15" width="9.1796875" style="91"/>
    <col min="16" max="16" width="9.81640625" style="91" customWidth="1"/>
    <col min="17" max="16384" width="9.1796875" style="91"/>
  </cols>
  <sheetData>
    <row r="1" spans="2:24" ht="36" customHeight="1" x14ac:dyDescent="0.25">
      <c r="C1" s="221" t="s">
        <v>123</v>
      </c>
    </row>
    <row r="2" spans="2:24" ht="54" customHeight="1" x14ac:dyDescent="0.25">
      <c r="B2" s="1567" t="s">
        <v>404</v>
      </c>
      <c r="C2" s="1568"/>
      <c r="D2" s="1568"/>
      <c r="E2" s="1568"/>
      <c r="F2" s="1568"/>
      <c r="G2" s="1568"/>
      <c r="H2" s="1568"/>
      <c r="I2" s="1568"/>
      <c r="J2" s="1569"/>
      <c r="K2" s="110"/>
      <c r="L2" s="110"/>
      <c r="M2" s="110"/>
      <c r="N2" s="110"/>
      <c r="O2" s="110"/>
      <c r="P2" s="110"/>
      <c r="W2" s="3"/>
      <c r="X2" s="4"/>
    </row>
    <row r="3" spans="2:24" ht="15" customHeight="1" thickBot="1" x14ac:dyDescent="0.3">
      <c r="B3" s="110"/>
      <c r="C3" s="110"/>
      <c r="D3" s="110"/>
      <c r="E3" s="110"/>
      <c r="F3" s="110"/>
      <c r="G3" s="110"/>
      <c r="H3" s="110"/>
      <c r="I3" s="2"/>
      <c r="J3" s="110"/>
      <c r="K3" s="110"/>
      <c r="L3" s="110"/>
      <c r="M3" s="110"/>
      <c r="N3" s="110"/>
      <c r="O3" s="110"/>
      <c r="P3" s="110"/>
    </row>
    <row r="4" spans="2:24" ht="24" customHeight="1" x14ac:dyDescent="0.25">
      <c r="C4" s="445"/>
      <c r="D4" s="446"/>
      <c r="E4" s="447"/>
      <c r="F4" s="1618" t="s">
        <v>18</v>
      </c>
      <c r="G4" s="1619"/>
      <c r="H4" s="1620" t="s">
        <v>19</v>
      </c>
      <c r="I4" s="1621"/>
      <c r="K4" s="110"/>
      <c r="L4" s="110"/>
      <c r="M4" s="110"/>
      <c r="N4" s="110"/>
      <c r="O4" s="110"/>
      <c r="P4" s="110"/>
    </row>
    <row r="5" spans="2:24" ht="23" x14ac:dyDescent="0.25">
      <c r="C5" s="642"/>
      <c r="D5" s="902"/>
      <c r="E5" s="903"/>
      <c r="F5" s="904" t="s">
        <v>34</v>
      </c>
      <c r="G5" s="581" t="s">
        <v>25</v>
      </c>
      <c r="H5" s="905" t="s">
        <v>34</v>
      </c>
      <c r="I5" s="583" t="s">
        <v>25</v>
      </c>
      <c r="K5" s="110"/>
      <c r="L5" s="110"/>
      <c r="M5" s="110"/>
      <c r="N5" s="110"/>
      <c r="O5" s="110"/>
      <c r="P5" s="110"/>
    </row>
    <row r="6" spans="2:24" ht="30" customHeight="1" x14ac:dyDescent="0.25">
      <c r="C6" s="1622" t="s">
        <v>20</v>
      </c>
      <c r="D6" s="1624" t="s">
        <v>325</v>
      </c>
      <c r="E6" s="1625"/>
      <c r="F6" s="906">
        <v>166.73</v>
      </c>
      <c r="G6" s="907">
        <f>ROUND(F6 * (1 + VAT), 2)</f>
        <v>191.74</v>
      </c>
      <c r="H6" s="906">
        <v>223.24</v>
      </c>
      <c r="I6" s="908">
        <f>ROUND(H6 * (1 + VAT), 2)</f>
        <v>256.73</v>
      </c>
      <c r="K6" s="110"/>
      <c r="L6" s="110"/>
      <c r="M6" s="110"/>
      <c r="N6" s="110"/>
      <c r="O6" s="110"/>
      <c r="P6" s="110"/>
    </row>
    <row r="7" spans="2:24" ht="30" customHeight="1" thickBot="1" x14ac:dyDescent="0.3">
      <c r="C7" s="1623"/>
      <c r="D7" s="1626" t="s">
        <v>330</v>
      </c>
      <c r="E7" s="1627"/>
      <c r="F7" s="909">
        <v>52.16</v>
      </c>
      <c r="G7" s="910">
        <f>ROUND(F7 * (1 + VAT), 2)</f>
        <v>59.98</v>
      </c>
      <c r="H7" s="909">
        <v>150.36000000000001</v>
      </c>
      <c r="I7" s="911">
        <f>ROUND(H7 * (1 + VAT), 2)</f>
        <v>172.91</v>
      </c>
      <c r="K7" s="110"/>
      <c r="L7" s="110"/>
      <c r="M7" s="110"/>
      <c r="N7" s="110"/>
      <c r="O7" s="110"/>
      <c r="P7" s="110"/>
    </row>
    <row r="8" spans="2:24" ht="23.5" thickBot="1" x14ac:dyDescent="0.3">
      <c r="C8" s="912"/>
      <c r="D8" s="913"/>
      <c r="E8" s="913"/>
      <c r="F8" s="575"/>
      <c r="G8" s="914"/>
      <c r="H8" s="915"/>
      <c r="I8" s="916"/>
      <c r="K8" s="110"/>
      <c r="L8" s="110"/>
      <c r="M8" s="110"/>
      <c r="N8" s="110"/>
      <c r="O8" s="110"/>
      <c r="P8" s="110"/>
    </row>
    <row r="9" spans="2:24" ht="45.4" customHeight="1" thickBot="1" x14ac:dyDescent="0.3">
      <c r="C9" s="917" t="s">
        <v>329</v>
      </c>
      <c r="D9" s="1610" t="s">
        <v>331</v>
      </c>
      <c r="E9" s="1611"/>
      <c r="F9" s="918">
        <v>10.96</v>
      </c>
      <c r="G9" s="919">
        <f>ROUND(F9 * (1 + VAT), 2)</f>
        <v>12.6</v>
      </c>
      <c r="H9" s="1612"/>
      <c r="I9" s="1612"/>
    </row>
    <row r="10" spans="2:24" ht="23.5" thickBot="1" x14ac:dyDescent="0.55000000000000004">
      <c r="C10" s="920"/>
      <c r="D10" s="920"/>
      <c r="E10" s="920"/>
      <c r="F10" s="483"/>
      <c r="G10" s="483"/>
      <c r="H10" s="921"/>
      <c r="I10" s="921"/>
    </row>
    <row r="11" spans="2:24" ht="18" customHeight="1" x14ac:dyDescent="0.45">
      <c r="C11" s="1613" t="s">
        <v>58</v>
      </c>
      <c r="D11" s="1614"/>
      <c r="E11" s="1615"/>
      <c r="F11" s="1614" t="s">
        <v>59</v>
      </c>
      <c r="G11" s="1617"/>
      <c r="H11" s="584"/>
      <c r="I11" s="483"/>
    </row>
    <row r="12" spans="2:24" ht="18" customHeight="1" x14ac:dyDescent="0.45">
      <c r="C12" s="1288"/>
      <c r="D12" s="1616"/>
      <c r="E12" s="1289"/>
      <c r="F12" s="905" t="s">
        <v>34</v>
      </c>
      <c r="G12" s="583" t="s">
        <v>25</v>
      </c>
      <c r="H12" s="584"/>
      <c r="I12" s="483"/>
    </row>
    <row r="13" spans="2:24" ht="27.75" customHeight="1" x14ac:dyDescent="0.5">
      <c r="C13" s="922"/>
      <c r="D13" s="923"/>
      <c r="E13" s="924" t="s">
        <v>60</v>
      </c>
      <c r="F13" s="925">
        <v>88.41</v>
      </c>
      <c r="G13" s="907">
        <f>ROUND(F13 * (1 + VAT), 2)</f>
        <v>101.67</v>
      </c>
      <c r="H13" s="584"/>
      <c r="I13" s="483"/>
    </row>
    <row r="14" spans="2:24" ht="27.75" customHeight="1" thickBot="1" x14ac:dyDescent="0.55000000000000004">
      <c r="C14" s="926"/>
      <c r="D14" s="927"/>
      <c r="E14" s="928" t="s">
        <v>61</v>
      </c>
      <c r="F14" s="909">
        <v>2058.1</v>
      </c>
      <c r="G14" s="910">
        <f>ROUND(F14 * (1 + VAT), 2)</f>
        <v>2366.8200000000002</v>
      </c>
      <c r="H14" s="584"/>
      <c r="I14" s="483"/>
    </row>
    <row r="15" spans="2:24" ht="20" x14ac:dyDescent="0.4">
      <c r="C15" s="118"/>
      <c r="D15" s="118"/>
      <c r="E15" s="118"/>
      <c r="F15" s="118"/>
      <c r="G15" s="118"/>
      <c r="H15" s="118"/>
      <c r="I15" s="118"/>
    </row>
    <row r="16" spans="2:24" ht="20" x14ac:dyDescent="0.4">
      <c r="C16" s="118"/>
      <c r="D16" s="118"/>
      <c r="E16" s="118"/>
      <c r="F16" s="118"/>
      <c r="G16" s="118"/>
      <c r="H16" s="118"/>
      <c r="I16" s="118"/>
    </row>
    <row r="17" spans="3:9" ht="20" x14ac:dyDescent="0.4">
      <c r="C17" s="118"/>
      <c r="D17" s="118"/>
      <c r="E17" s="118"/>
      <c r="F17" s="118"/>
      <c r="G17" s="118"/>
      <c r="H17" s="118"/>
      <c r="I17" s="118"/>
    </row>
    <row r="20" spans="3:9" ht="17.5" x14ac:dyDescent="0.35">
      <c r="E20" s="292"/>
      <c r="F20" s="292"/>
    </row>
    <row r="21" spans="3:9" ht="17.5" x14ac:dyDescent="0.35">
      <c r="E21" s="292"/>
      <c r="F21" s="293"/>
    </row>
    <row r="22" spans="3:9" ht="17.5" x14ac:dyDescent="0.35">
      <c r="E22" s="292"/>
      <c r="F22" s="293"/>
    </row>
  </sheetData>
  <mergeCells count="10">
    <mergeCell ref="B2:J2"/>
    <mergeCell ref="D9:E9"/>
    <mergeCell ref="H9:I9"/>
    <mergeCell ref="C11:E12"/>
    <mergeCell ref="F11:G11"/>
    <mergeCell ref="F4:G4"/>
    <mergeCell ref="H4:I4"/>
    <mergeCell ref="C6:C7"/>
    <mergeCell ref="D6:E6"/>
    <mergeCell ref="D7:E7"/>
  </mergeCells>
  <hyperlinks>
    <hyperlink ref="C1" location="Menu!A1" display="Back to menu" xr:uid="{00000000-0004-0000-0E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9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6" tint="0.59999389629810485"/>
    <pageSetUpPr fitToPage="1"/>
  </sheetPr>
  <dimension ref="B1:X14"/>
  <sheetViews>
    <sheetView showGridLines="0" zoomScale="50" zoomScaleNormal="50" workbookViewId="0">
      <selection sqref="A1:A1048576"/>
    </sheetView>
  </sheetViews>
  <sheetFormatPr defaultColWidth="9.1796875" defaultRowHeight="12.5" x14ac:dyDescent="0.25"/>
  <cols>
    <col min="1" max="1" width="1.90625" style="91" customWidth="1"/>
    <col min="2" max="2" width="2.7265625" style="91" customWidth="1"/>
    <col min="3" max="5" width="27.453125" style="91" customWidth="1"/>
    <col min="6" max="9" width="21.7265625" style="91" customWidth="1"/>
    <col min="10" max="11" width="15.26953125" style="91" customWidth="1"/>
    <col min="12" max="12" width="10.81640625" style="91" customWidth="1"/>
    <col min="13" max="13" width="9.1796875" style="91"/>
    <col min="14" max="14" width="9.81640625" style="91" customWidth="1"/>
    <col min="15" max="15" width="9.1796875" style="91"/>
    <col min="16" max="16" width="9.81640625" style="91" customWidth="1"/>
    <col min="17" max="16384" width="9.1796875" style="91"/>
  </cols>
  <sheetData>
    <row r="1" spans="2:24" ht="36" customHeight="1" x14ac:dyDescent="0.25">
      <c r="C1" s="221" t="s">
        <v>123</v>
      </c>
    </row>
    <row r="2" spans="2:24" ht="54" customHeight="1" x14ac:dyDescent="0.25">
      <c r="B2" s="1593" t="s">
        <v>434</v>
      </c>
      <c r="C2" s="1594"/>
      <c r="D2" s="1594"/>
      <c r="E2" s="1594"/>
      <c r="F2" s="1594"/>
      <c r="G2" s="1594"/>
      <c r="H2" s="1594"/>
      <c r="I2" s="1594"/>
      <c r="J2" s="1595"/>
      <c r="W2" s="3" t="e">
        <f>SUM(#REF!)</f>
        <v>#REF!</v>
      </c>
      <c r="X2" s="4" t="s">
        <v>0</v>
      </c>
    </row>
    <row r="3" spans="2:24" ht="15" customHeight="1" thickBot="1" x14ac:dyDescent="0.3">
      <c r="I3" s="2"/>
    </row>
    <row r="4" spans="2:24" ht="24" customHeight="1" x14ac:dyDescent="0.45">
      <c r="C4" s="929"/>
      <c r="D4" s="930"/>
      <c r="E4" s="931"/>
      <c r="F4" s="1634" t="s">
        <v>18</v>
      </c>
      <c r="G4" s="1635"/>
      <c r="H4" s="1636" t="s">
        <v>19</v>
      </c>
      <c r="I4" s="1637"/>
      <c r="J4" s="539"/>
    </row>
    <row r="5" spans="2:24" ht="23" x14ac:dyDescent="0.45">
      <c r="C5" s="677"/>
      <c r="D5" s="932"/>
      <c r="E5" s="933"/>
      <c r="F5" s="934" t="s">
        <v>34</v>
      </c>
      <c r="G5" s="624" t="s">
        <v>25</v>
      </c>
      <c r="H5" s="935" t="s">
        <v>34</v>
      </c>
      <c r="I5" s="626" t="s">
        <v>25</v>
      </c>
      <c r="J5" s="539"/>
      <c r="K5" s="116"/>
      <c r="L5" s="116"/>
      <c r="M5" s="116"/>
      <c r="N5" s="116"/>
      <c r="O5" s="116"/>
    </row>
    <row r="6" spans="2:24" ht="30" customHeight="1" x14ac:dyDescent="0.45">
      <c r="C6" s="1638" t="s">
        <v>20</v>
      </c>
      <c r="D6" s="1640" t="s">
        <v>325</v>
      </c>
      <c r="E6" s="1641"/>
      <c r="F6" s="906">
        <v>175.23</v>
      </c>
      <c r="G6" s="907">
        <f>ROUND(F6 * (1 + VAT), 2)</f>
        <v>201.51</v>
      </c>
      <c r="H6" s="906">
        <v>234.64</v>
      </c>
      <c r="I6" s="908">
        <f>ROUND(H6 * (1 + VAT), 2)</f>
        <v>269.83999999999997</v>
      </c>
      <c r="J6" s="539"/>
      <c r="K6" s="116"/>
      <c r="L6" s="116"/>
      <c r="M6" s="116"/>
      <c r="N6" s="116"/>
      <c r="O6" s="116"/>
    </row>
    <row r="7" spans="2:24" ht="30" customHeight="1" thickBot="1" x14ac:dyDescent="0.5">
      <c r="C7" s="1639"/>
      <c r="D7" s="1642" t="s">
        <v>330</v>
      </c>
      <c r="E7" s="1643"/>
      <c r="F7" s="909">
        <v>53.52</v>
      </c>
      <c r="G7" s="910">
        <f>ROUND(F7 * (1 + VAT), 2)</f>
        <v>61.55</v>
      </c>
      <c r="H7" s="909">
        <v>154.26</v>
      </c>
      <c r="I7" s="911">
        <f>ROUND(H7 * (1 + VAT), 2)</f>
        <v>177.4</v>
      </c>
      <c r="J7" s="539"/>
      <c r="K7" s="116"/>
      <c r="L7" s="116"/>
      <c r="M7" s="116"/>
      <c r="N7" s="116"/>
      <c r="O7" s="116"/>
    </row>
    <row r="8" spans="2:24" ht="23.5" thickBot="1" x14ac:dyDescent="0.5">
      <c r="C8" s="912"/>
      <c r="D8" s="913"/>
      <c r="E8" s="913"/>
      <c r="F8" s="575"/>
      <c r="G8" s="914"/>
      <c r="H8" s="915"/>
      <c r="I8" s="916"/>
      <c r="J8" s="539"/>
      <c r="K8" s="116"/>
      <c r="L8" s="116"/>
      <c r="M8" s="116"/>
      <c r="N8" s="116"/>
      <c r="O8" s="116"/>
    </row>
    <row r="9" spans="2:24" ht="43.15" customHeight="1" thickBot="1" x14ac:dyDescent="0.5">
      <c r="C9" s="936" t="s">
        <v>369</v>
      </c>
      <c r="D9" s="1628" t="s">
        <v>331</v>
      </c>
      <c r="E9" s="1629"/>
      <c r="F9" s="918">
        <v>11.52</v>
      </c>
      <c r="G9" s="919">
        <f>ROUND(F9 * (1 + VAT), 2)</f>
        <v>13.25</v>
      </c>
      <c r="H9" s="1612"/>
      <c r="I9" s="1612"/>
      <c r="J9" s="539"/>
      <c r="K9" s="116"/>
      <c r="L9" s="116"/>
      <c r="M9" s="116"/>
      <c r="N9" s="116"/>
      <c r="O9" s="116"/>
    </row>
    <row r="10" spans="2:24" ht="23.5" thickBot="1" x14ac:dyDescent="0.55000000000000004">
      <c r="C10" s="920"/>
      <c r="D10" s="920"/>
      <c r="E10" s="920"/>
      <c r="F10" s="483"/>
      <c r="G10" s="483"/>
      <c r="H10" s="921"/>
      <c r="I10" s="921"/>
      <c r="J10" s="539"/>
    </row>
    <row r="11" spans="2:24" ht="18" customHeight="1" x14ac:dyDescent="0.45">
      <c r="C11" s="1630" t="s">
        <v>58</v>
      </c>
      <c r="D11" s="1631"/>
      <c r="E11" s="1632"/>
      <c r="F11" s="1631" t="s">
        <v>59</v>
      </c>
      <c r="G11" s="1633"/>
      <c r="H11" s="584"/>
      <c r="I11" s="483"/>
      <c r="J11" s="539"/>
    </row>
    <row r="12" spans="2:24" ht="18" customHeight="1" x14ac:dyDescent="0.45">
      <c r="C12" s="1378"/>
      <c r="D12" s="1393"/>
      <c r="E12" s="1379"/>
      <c r="F12" s="935" t="s">
        <v>34</v>
      </c>
      <c r="G12" s="626" t="s">
        <v>25</v>
      </c>
      <c r="H12" s="584"/>
      <c r="I12" s="483"/>
      <c r="J12" s="539"/>
    </row>
    <row r="13" spans="2:24" ht="30" customHeight="1" x14ac:dyDescent="0.5">
      <c r="C13" s="937"/>
      <c r="D13" s="938"/>
      <c r="E13" s="939" t="s">
        <v>60</v>
      </c>
      <c r="F13" s="925">
        <v>92.46</v>
      </c>
      <c r="G13" s="907">
        <f>ROUND(F13 * (1 + VAT), 2)</f>
        <v>106.33</v>
      </c>
      <c r="H13" s="584"/>
      <c r="I13" s="483"/>
      <c r="J13" s="539"/>
    </row>
    <row r="14" spans="2:24" ht="30" customHeight="1" thickBot="1" x14ac:dyDescent="0.55000000000000004">
      <c r="C14" s="940"/>
      <c r="D14" s="941"/>
      <c r="E14" s="942" t="s">
        <v>61</v>
      </c>
      <c r="F14" s="909">
        <v>2159.41</v>
      </c>
      <c r="G14" s="910">
        <f>ROUND(F14 * (1 + VAT), 2)</f>
        <v>2483.3200000000002</v>
      </c>
      <c r="H14" s="584"/>
      <c r="I14" s="483"/>
      <c r="J14" s="539"/>
    </row>
  </sheetData>
  <mergeCells count="10">
    <mergeCell ref="B2:J2"/>
    <mergeCell ref="D9:E9"/>
    <mergeCell ref="H9:I9"/>
    <mergeCell ref="C11:E12"/>
    <mergeCell ref="F11:G11"/>
    <mergeCell ref="F4:G4"/>
    <mergeCell ref="H4:I4"/>
    <mergeCell ref="C6:C7"/>
    <mergeCell ref="D6:E6"/>
    <mergeCell ref="D7:E7"/>
  </mergeCells>
  <hyperlinks>
    <hyperlink ref="C1" location="Menu!A1" display="Back to menu" xr:uid="{00000000-0004-0000-0F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86" orientation="landscape" r:id="rId1"/>
  <headerFooter alignWithMargins="0"/>
  <ignoredErrors>
    <ignoredError sqref="H8" 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2" tint="-0.249977111117893"/>
    <pageSetUpPr fitToPage="1"/>
  </sheetPr>
  <dimension ref="A1:Z17"/>
  <sheetViews>
    <sheetView showGridLines="0" zoomScale="50" zoomScaleNormal="50" workbookViewId="0">
      <selection activeCell="A3" sqref="A3"/>
    </sheetView>
  </sheetViews>
  <sheetFormatPr defaultColWidth="9.1796875" defaultRowHeight="12.5" x14ac:dyDescent="0.25"/>
  <cols>
    <col min="1" max="1" width="2.54296875" style="91" customWidth="1"/>
    <col min="2" max="2" width="3.1796875" style="91" customWidth="1"/>
    <col min="3" max="3" width="7.81640625" style="91" customWidth="1"/>
    <col min="4" max="4" width="30.81640625" style="91" customWidth="1"/>
    <col min="5" max="5" width="26" style="91" customWidth="1"/>
    <col min="6" max="6" width="17.26953125" style="91" customWidth="1"/>
    <col min="7" max="7" width="23.7265625" style="91" customWidth="1"/>
    <col min="8" max="10" width="17.26953125" style="91" customWidth="1"/>
    <col min="11" max="11" width="4.7265625" style="91" customWidth="1"/>
    <col min="12" max="13" width="9.1796875" style="91"/>
    <col min="14" max="14" width="12.81640625" style="91" customWidth="1"/>
    <col min="15" max="15" width="13.26953125" style="91" customWidth="1"/>
    <col min="16" max="16384" width="9.1796875" style="91"/>
  </cols>
  <sheetData>
    <row r="1" spans="2:26" ht="36" customHeight="1" x14ac:dyDescent="0.25">
      <c r="B1" s="19"/>
      <c r="C1" s="221" t="s">
        <v>123</v>
      </c>
      <c r="M1" s="110"/>
      <c r="N1" s="110"/>
      <c r="O1" s="110"/>
      <c r="P1" s="110"/>
      <c r="Q1" s="110"/>
    </row>
    <row r="2" spans="2:26" ht="52.5" customHeight="1" x14ac:dyDescent="0.25">
      <c r="B2" s="1567" t="s">
        <v>405</v>
      </c>
      <c r="C2" s="1568"/>
      <c r="D2" s="1568"/>
      <c r="E2" s="1568"/>
      <c r="F2" s="1568"/>
      <c r="G2" s="1568"/>
      <c r="H2" s="1568"/>
      <c r="I2" s="1568"/>
      <c r="J2" s="1568"/>
      <c r="K2" s="1569"/>
      <c r="L2" s="110"/>
      <c r="M2" s="110"/>
      <c r="N2" s="110"/>
      <c r="O2" s="110"/>
      <c r="P2" s="110"/>
      <c r="Q2" s="110"/>
      <c r="R2" s="8"/>
      <c r="S2" s="8"/>
      <c r="T2" s="8"/>
      <c r="U2" s="8"/>
      <c r="V2" s="8"/>
      <c r="W2" s="8"/>
      <c r="X2" s="8"/>
      <c r="Y2" s="8"/>
      <c r="Z2" s="4"/>
    </row>
    <row r="3" spans="2:26" ht="14.15" customHeight="1" x14ac:dyDescent="0.25">
      <c r="B3" s="19"/>
      <c r="L3" s="110"/>
      <c r="M3" s="110"/>
      <c r="N3" s="110"/>
      <c r="O3" s="110"/>
      <c r="P3" s="110"/>
      <c r="Q3" s="110"/>
    </row>
    <row r="4" spans="2:26" ht="17.649999999999999" customHeight="1" thickBot="1" x14ac:dyDescent="0.3">
      <c r="B4" s="19"/>
      <c r="L4" s="110"/>
      <c r="M4" s="110"/>
      <c r="N4" s="110"/>
      <c r="O4" s="110"/>
      <c r="P4" s="110"/>
      <c r="Q4" s="110"/>
    </row>
    <row r="5" spans="2:26" ht="64.5" customHeight="1" x14ac:dyDescent="0.45">
      <c r="B5" s="19"/>
      <c r="C5" s="584"/>
      <c r="D5" s="541"/>
      <c r="E5" s="1644" t="s">
        <v>406</v>
      </c>
      <c r="F5" s="1651"/>
      <c r="G5" s="1651"/>
      <c r="H5" s="1652"/>
      <c r="I5" s="1432" t="s">
        <v>147</v>
      </c>
      <c r="J5" s="1646"/>
      <c r="K5" s="483"/>
      <c r="L5" s="110"/>
      <c r="M5" s="110"/>
      <c r="N5" s="110"/>
      <c r="O5" s="110"/>
      <c r="P5" s="110"/>
      <c r="Q5" s="110"/>
    </row>
    <row r="6" spans="2:26" ht="58.5" customHeight="1" thickBot="1" x14ac:dyDescent="0.5">
      <c r="B6" s="19"/>
      <c r="C6" s="871"/>
      <c r="D6" s="872"/>
      <c r="E6" s="943" t="s">
        <v>108</v>
      </c>
      <c r="F6" s="874" t="s">
        <v>25</v>
      </c>
      <c r="G6" s="943" t="s">
        <v>109</v>
      </c>
      <c r="H6" s="944" t="s">
        <v>25</v>
      </c>
      <c r="I6" s="875"/>
      <c r="J6" s="876" t="s">
        <v>25</v>
      </c>
      <c r="K6" s="483"/>
      <c r="L6" s="76"/>
      <c r="M6" s="76"/>
      <c r="N6" s="76"/>
      <c r="O6" s="76"/>
      <c r="P6" s="8"/>
    </row>
    <row r="7" spans="2:26" ht="30" customHeight="1" x14ac:dyDescent="0.45">
      <c r="B7" s="19"/>
      <c r="C7" s="1649" t="s">
        <v>14</v>
      </c>
      <c r="D7" s="1584"/>
      <c r="E7" s="877">
        <v>245.54</v>
      </c>
      <c r="F7" s="945">
        <f>ROUND(E7 * (1 + VAT), 2)</f>
        <v>282.37</v>
      </c>
      <c r="G7" s="877">
        <v>387.72</v>
      </c>
      <c r="H7" s="945">
        <f>ROUND(G7 * (1 + VAT), 2)</f>
        <v>445.88</v>
      </c>
      <c r="I7" s="880">
        <v>10.52</v>
      </c>
      <c r="J7" s="881">
        <f>ROUND(I7 * (1 + VAT), 2)</f>
        <v>12.1</v>
      </c>
      <c r="K7" s="483"/>
      <c r="L7" s="8"/>
      <c r="M7" s="8"/>
      <c r="N7" s="89"/>
      <c r="O7" s="8"/>
      <c r="P7" s="8"/>
    </row>
    <row r="8" spans="2:26" ht="30" customHeight="1" x14ac:dyDescent="0.45">
      <c r="B8" s="19"/>
      <c r="C8" s="1570" t="s">
        <v>15</v>
      </c>
      <c r="D8" s="1571"/>
      <c r="E8" s="882">
        <v>245.54</v>
      </c>
      <c r="F8" s="946">
        <f>ROUND(E8 * (1 + VAT), 2)</f>
        <v>282.37</v>
      </c>
      <c r="G8" s="882">
        <v>378.05</v>
      </c>
      <c r="H8" s="946">
        <f>ROUND(G8 * (1 + VAT), 2)</f>
        <v>434.76</v>
      </c>
      <c r="I8" s="880">
        <v>19.71</v>
      </c>
      <c r="J8" s="885">
        <f>ROUND(I8 * (1 + VAT), 2)</f>
        <v>22.67</v>
      </c>
      <c r="K8" s="483"/>
      <c r="L8" s="8"/>
      <c r="M8" s="8"/>
      <c r="N8" s="8"/>
      <c r="O8" s="8"/>
      <c r="P8" s="8"/>
    </row>
    <row r="9" spans="2:26" ht="30" customHeight="1" x14ac:dyDescent="0.45">
      <c r="B9" s="19"/>
      <c r="C9" s="1570" t="s">
        <v>16</v>
      </c>
      <c r="D9" s="1571"/>
      <c r="E9" s="882">
        <v>245.54</v>
      </c>
      <c r="F9" s="947">
        <f>ROUND(E9 * (1 + VAT), 2)</f>
        <v>282.37</v>
      </c>
      <c r="G9" s="882">
        <v>378.05</v>
      </c>
      <c r="H9" s="947">
        <f>ROUND(G9 * (1 + VAT), 2)</f>
        <v>434.76</v>
      </c>
      <c r="I9" s="880">
        <v>40.69</v>
      </c>
      <c r="J9" s="885">
        <f>ROUND(I9 * (1 + VAT), 2)</f>
        <v>46.79</v>
      </c>
      <c r="K9" s="483"/>
      <c r="L9" s="8"/>
      <c r="M9" s="8"/>
      <c r="N9" s="8"/>
      <c r="O9" s="8"/>
      <c r="P9" s="8"/>
    </row>
    <row r="10" spans="2:26" ht="30" customHeight="1" thickBot="1" x14ac:dyDescent="0.5">
      <c r="B10" s="19"/>
      <c r="C10" s="1650" t="s">
        <v>17</v>
      </c>
      <c r="D10" s="1573"/>
      <c r="E10" s="888">
        <v>245.54</v>
      </c>
      <c r="F10" s="948">
        <f>ROUND(E10 * (1 + VAT), 2)</f>
        <v>282.37</v>
      </c>
      <c r="G10" s="888">
        <v>394.86</v>
      </c>
      <c r="H10" s="948">
        <f>ROUND(G10 * (1 + VAT), 2)</f>
        <v>454.09</v>
      </c>
      <c r="I10" s="949">
        <v>6.43</v>
      </c>
      <c r="J10" s="950">
        <f>ROUND(I10 * (1 + VAT), 2)</f>
        <v>7.39</v>
      </c>
      <c r="K10" s="483"/>
      <c r="L10" s="8"/>
      <c r="M10" s="8"/>
      <c r="N10" s="8"/>
      <c r="O10" s="8"/>
      <c r="P10" s="8"/>
    </row>
    <row r="11" spans="2:26" ht="16.5" customHeight="1" thickBot="1" x14ac:dyDescent="0.5">
      <c r="B11" s="19"/>
      <c r="C11" s="539"/>
      <c r="D11" s="539"/>
      <c r="E11" s="539"/>
      <c r="F11" s="539"/>
      <c r="G11" s="539"/>
      <c r="H11" s="539"/>
      <c r="I11" s="951"/>
      <c r="J11" s="539"/>
      <c r="K11" s="483"/>
      <c r="L11" s="8"/>
      <c r="M11" s="8"/>
      <c r="N11" s="8"/>
      <c r="O11" s="8"/>
      <c r="P11" s="8"/>
    </row>
    <row r="12" spans="2:26" ht="52.15" customHeight="1" x14ac:dyDescent="0.45">
      <c r="B12" s="19"/>
      <c r="C12" s="539"/>
      <c r="D12" s="539"/>
      <c r="E12" s="1644" t="s">
        <v>407</v>
      </c>
      <c r="F12" s="1645"/>
      <c r="G12" s="1432" t="s">
        <v>148</v>
      </c>
      <c r="H12" s="1646"/>
      <c r="I12" s="539"/>
      <c r="J12" s="539"/>
      <c r="K12" s="539"/>
    </row>
    <row r="13" spans="2:26" ht="24.75" customHeight="1" thickBot="1" x14ac:dyDescent="0.5">
      <c r="B13" s="19"/>
      <c r="C13" s="539"/>
      <c r="D13" s="539"/>
      <c r="E13" s="952"/>
      <c r="F13" s="874" t="s">
        <v>25</v>
      </c>
      <c r="G13" s="875"/>
      <c r="H13" s="876" t="s">
        <v>25</v>
      </c>
      <c r="I13" s="539"/>
      <c r="J13" s="539"/>
      <c r="K13" s="539"/>
    </row>
    <row r="14" spans="2:26" ht="30" customHeight="1" thickBot="1" x14ac:dyDescent="0.5">
      <c r="B14" s="240"/>
      <c r="C14" s="1647" t="s">
        <v>332</v>
      </c>
      <c r="D14" s="1648"/>
      <c r="E14" s="953">
        <v>322.39</v>
      </c>
      <c r="F14" s="954">
        <f>ROUND(E14 * (1 + VAT), 2)</f>
        <v>370.75</v>
      </c>
      <c r="G14" s="955">
        <v>66.72</v>
      </c>
      <c r="H14" s="956">
        <f>ROUND(G14 * (1 + VAT), 2)</f>
        <v>76.73</v>
      </c>
      <c r="I14" s="539"/>
      <c r="J14" s="539"/>
      <c r="K14" s="539"/>
    </row>
    <row r="15" spans="2:26" ht="31.5" customHeight="1" x14ac:dyDescent="0.5">
      <c r="B15" s="240"/>
      <c r="C15" s="920" t="s">
        <v>149</v>
      </c>
      <c r="D15" s="539"/>
      <c r="E15" s="539"/>
      <c r="F15" s="539"/>
      <c r="G15" s="539"/>
      <c r="H15" s="539"/>
      <c r="I15" s="539"/>
      <c r="J15" s="539"/>
      <c r="K15" s="539"/>
      <c r="L15" s="40"/>
    </row>
    <row r="16" spans="2:26" ht="20" x14ac:dyDescent="0.4">
      <c r="B16" s="118"/>
      <c r="C16" s="118"/>
      <c r="D16" s="118"/>
      <c r="E16" s="118"/>
      <c r="F16" s="118"/>
      <c r="G16" s="118"/>
      <c r="H16" s="118"/>
      <c r="I16" s="118"/>
      <c r="J16" s="118"/>
    </row>
    <row r="17" spans="2:10" ht="20" x14ac:dyDescent="0.4">
      <c r="B17" s="118"/>
      <c r="C17" s="118"/>
      <c r="D17" s="118"/>
      <c r="E17" s="118"/>
      <c r="F17" s="118"/>
      <c r="G17" s="118"/>
      <c r="H17" s="118"/>
      <c r="I17" s="118"/>
      <c r="J17" s="118"/>
    </row>
  </sheetData>
  <mergeCells count="10">
    <mergeCell ref="B2:K2"/>
    <mergeCell ref="E12:F12"/>
    <mergeCell ref="G12:H12"/>
    <mergeCell ref="C14:D14"/>
    <mergeCell ref="I5:J5"/>
    <mergeCell ref="C7:D7"/>
    <mergeCell ref="C8:D8"/>
    <mergeCell ref="C9:D9"/>
    <mergeCell ref="C10:D10"/>
    <mergeCell ref="E5:H5"/>
  </mergeCells>
  <hyperlinks>
    <hyperlink ref="C1" location="Menu!A1" display="Back to menu" xr:uid="{00000000-0004-0000-10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93" orientation="landscape" r:id="rId1"/>
  <headerFooter alignWithMargins="0"/>
  <ignoredErrors>
    <ignoredError sqref="J11:J13 J14 I14 G11:I11 G13:I13 H12:I12" formula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6" tint="0.59999389629810485"/>
    <pageSetUpPr fitToPage="1"/>
  </sheetPr>
  <dimension ref="A1:Y29"/>
  <sheetViews>
    <sheetView showGridLines="0" zoomScale="50" zoomScaleNormal="50" workbookViewId="0">
      <selection activeCell="A2" sqref="A2"/>
    </sheetView>
  </sheetViews>
  <sheetFormatPr defaultColWidth="9.1796875" defaultRowHeight="12.5" x14ac:dyDescent="0.25"/>
  <cols>
    <col min="1" max="1" width="3.26953125" style="91" customWidth="1"/>
    <col min="2" max="2" width="3.7265625" style="91" customWidth="1"/>
    <col min="3" max="3" width="19.7265625" style="91" customWidth="1"/>
    <col min="4" max="4" width="12" style="91" customWidth="1"/>
    <col min="5" max="5" width="23.81640625" style="91" customWidth="1"/>
    <col min="6" max="6" width="14" style="91" customWidth="1"/>
    <col min="7" max="7" width="23.26953125" style="91" customWidth="1"/>
    <col min="8" max="8" width="15" style="91" customWidth="1"/>
    <col min="9" max="9" width="14" style="91" customWidth="1"/>
    <col min="10" max="10" width="18.453125" style="91" customWidth="1"/>
    <col min="11" max="11" width="3.81640625" style="91" customWidth="1"/>
    <col min="12" max="12" width="13.453125" style="91" customWidth="1"/>
    <col min="13" max="14" width="12.54296875" style="91" customWidth="1"/>
    <col min="15" max="15" width="12.81640625" style="91" customWidth="1"/>
    <col min="16" max="16" width="12" style="91" customWidth="1"/>
    <col min="17" max="16384" width="9.1796875" style="91"/>
  </cols>
  <sheetData>
    <row r="1" spans="1:25" ht="36" customHeight="1" x14ac:dyDescent="0.25">
      <c r="B1" s="19"/>
      <c r="C1" s="221" t="s">
        <v>123</v>
      </c>
    </row>
    <row r="2" spans="1:25" ht="54" customHeight="1" x14ac:dyDescent="0.25">
      <c r="B2" s="1593" t="s">
        <v>408</v>
      </c>
      <c r="C2" s="1594"/>
      <c r="D2" s="1594"/>
      <c r="E2" s="1594"/>
      <c r="F2" s="1594"/>
      <c r="G2" s="1594"/>
      <c r="H2" s="1594"/>
      <c r="I2" s="1594"/>
      <c r="J2" s="1594"/>
      <c r="K2" s="1595"/>
      <c r="X2" s="3"/>
      <c r="Y2" s="4"/>
    </row>
    <row r="3" spans="1:25" ht="13" thickBot="1" x14ac:dyDescent="0.3"/>
    <row r="4" spans="1:25" s="8" customFormat="1" ht="69.75" customHeight="1" x14ac:dyDescent="0.45">
      <c r="A4" s="2"/>
      <c r="B4" s="24"/>
      <c r="C4" s="584"/>
      <c r="D4" s="541"/>
      <c r="E4" s="1602" t="s">
        <v>333</v>
      </c>
      <c r="F4" s="1654"/>
      <c r="G4" s="1655" t="s">
        <v>333</v>
      </c>
      <c r="H4" s="1603"/>
      <c r="I4" s="1350" t="s">
        <v>146</v>
      </c>
      <c r="J4" s="1656"/>
      <c r="K4" s="91"/>
      <c r="L4" s="91"/>
      <c r="M4" s="91"/>
      <c r="N4" s="91"/>
      <c r="O4" s="91"/>
      <c r="P4" s="91"/>
    </row>
    <row r="5" spans="1:25" s="8" customFormat="1" ht="66.75" customHeight="1" thickBot="1" x14ac:dyDescent="0.5">
      <c r="A5" s="2"/>
      <c r="B5" s="24"/>
      <c r="C5" s="584"/>
      <c r="D5" s="541"/>
      <c r="E5" s="957" t="s">
        <v>108</v>
      </c>
      <c r="F5" s="899" t="s">
        <v>25</v>
      </c>
      <c r="G5" s="958" t="s">
        <v>109</v>
      </c>
      <c r="H5" s="959" t="s">
        <v>25</v>
      </c>
      <c r="I5" s="900"/>
      <c r="J5" s="901" t="s">
        <v>25</v>
      </c>
      <c r="K5" s="91"/>
      <c r="L5" s="91"/>
      <c r="M5" s="91"/>
      <c r="N5" s="91"/>
      <c r="O5" s="91"/>
      <c r="P5" s="91"/>
    </row>
    <row r="6" spans="1:25" s="8" customFormat="1" ht="30" customHeight="1" x14ac:dyDescent="0.25">
      <c r="A6" s="2"/>
      <c r="B6" s="24"/>
      <c r="C6" s="1657" t="s">
        <v>14</v>
      </c>
      <c r="D6" s="1658"/>
      <c r="E6" s="877">
        <v>248.51</v>
      </c>
      <c r="F6" s="945">
        <f>ROUND(E6 * (1 + VAT), 2)</f>
        <v>285.79000000000002</v>
      </c>
      <c r="G6" s="877">
        <v>392.39</v>
      </c>
      <c r="H6" s="945">
        <f>ROUND(G6 * (1 + VAT), 2)</f>
        <v>451.25</v>
      </c>
      <c r="I6" s="880">
        <v>10.63</v>
      </c>
      <c r="J6" s="881">
        <f>ROUND(I6 * (1 + VAT), 2)</f>
        <v>12.22</v>
      </c>
      <c r="K6" s="91"/>
      <c r="L6" s="91"/>
      <c r="M6" s="91"/>
      <c r="N6" s="91"/>
      <c r="O6" s="91"/>
      <c r="P6" s="91"/>
    </row>
    <row r="7" spans="1:25" s="8" customFormat="1" ht="30" customHeight="1" x14ac:dyDescent="0.25">
      <c r="A7" s="2"/>
      <c r="B7" s="24"/>
      <c r="C7" s="1596" t="s">
        <v>15</v>
      </c>
      <c r="D7" s="1597"/>
      <c r="E7" s="882">
        <v>248.51</v>
      </c>
      <c r="F7" s="946">
        <f>ROUND(E7 * (1 + VAT), 2)</f>
        <v>285.79000000000002</v>
      </c>
      <c r="G7" s="882">
        <v>382.55</v>
      </c>
      <c r="H7" s="946">
        <f>ROUND(G7 * (1 + VAT), 2)</f>
        <v>439.93</v>
      </c>
      <c r="I7" s="880">
        <v>19.940000000000001</v>
      </c>
      <c r="J7" s="885">
        <f>ROUND(I7 * (1 + VAT), 2)</f>
        <v>22.93</v>
      </c>
      <c r="K7" s="91"/>
      <c r="L7" s="91"/>
      <c r="M7" s="91"/>
      <c r="N7" s="91"/>
      <c r="O7" s="91"/>
      <c r="P7" s="91"/>
    </row>
    <row r="8" spans="1:25" s="8" customFormat="1" ht="30" customHeight="1" x14ac:dyDescent="0.25">
      <c r="A8" s="2"/>
      <c r="B8" s="24"/>
      <c r="C8" s="1596" t="s">
        <v>16</v>
      </c>
      <c r="D8" s="1597"/>
      <c r="E8" s="882">
        <v>248.51</v>
      </c>
      <c r="F8" s="947">
        <f>ROUND(E8 * (1 + VAT), 2)</f>
        <v>285.79000000000002</v>
      </c>
      <c r="G8" s="882">
        <v>382.55</v>
      </c>
      <c r="H8" s="947">
        <f>ROUND(G8 * (1 + VAT), 2)</f>
        <v>439.93</v>
      </c>
      <c r="I8" s="880">
        <v>41.2</v>
      </c>
      <c r="J8" s="885">
        <f>ROUND(I8 * (1 + VAT), 2)</f>
        <v>47.38</v>
      </c>
      <c r="K8" s="91"/>
      <c r="L8" s="91"/>
      <c r="M8" s="91"/>
      <c r="N8" s="91"/>
      <c r="O8" s="91"/>
      <c r="P8" s="91"/>
    </row>
    <row r="9" spans="1:25" s="8" customFormat="1" ht="30" customHeight="1" thickBot="1" x14ac:dyDescent="0.3">
      <c r="A9" s="2"/>
      <c r="B9" s="24"/>
      <c r="C9" s="1653" t="s">
        <v>17</v>
      </c>
      <c r="D9" s="1599"/>
      <c r="E9" s="888">
        <v>248.51</v>
      </c>
      <c r="F9" s="948">
        <f>ROUND(E9 * (1 + VAT), 2)</f>
        <v>285.79000000000002</v>
      </c>
      <c r="G9" s="888">
        <v>399.61</v>
      </c>
      <c r="H9" s="948">
        <f>ROUND(G9 * (1 + VAT), 2)</f>
        <v>459.55</v>
      </c>
      <c r="I9" s="569">
        <v>6.52</v>
      </c>
      <c r="J9" s="950">
        <f>ROUND(I9 * (1 + VAT), 2)</f>
        <v>7.5</v>
      </c>
      <c r="K9" s="91"/>
      <c r="L9" s="91"/>
      <c r="M9" s="91"/>
      <c r="N9" s="91"/>
      <c r="O9" s="91"/>
      <c r="P9" s="91"/>
    </row>
    <row r="10" spans="1:25" ht="9.65" customHeight="1" x14ac:dyDescent="0.25">
      <c r="B10" s="19"/>
    </row>
    <row r="11" spans="1:25" ht="36" customHeight="1" x14ac:dyDescent="0.35">
      <c r="B11" s="19"/>
      <c r="G11" s="76"/>
      <c r="H11" s="76"/>
      <c r="I11" s="76"/>
      <c r="J11" s="75"/>
    </row>
    <row r="12" spans="1:25" ht="36" customHeight="1" x14ac:dyDescent="0.35">
      <c r="B12" s="19"/>
      <c r="G12" s="76"/>
      <c r="H12" s="76"/>
      <c r="I12" s="76"/>
      <c r="J12" s="75"/>
    </row>
    <row r="13" spans="1:25" ht="36" customHeight="1" x14ac:dyDescent="0.25">
      <c r="B13" s="19"/>
    </row>
    <row r="14" spans="1:25" ht="36" customHeight="1" x14ac:dyDescent="0.25">
      <c r="B14" s="19"/>
    </row>
    <row r="15" spans="1:25" ht="36" customHeight="1" x14ac:dyDescent="0.25">
      <c r="B15" s="19"/>
    </row>
    <row r="24" spans="3:9" ht="14" x14ac:dyDescent="0.3">
      <c r="C24" s="50"/>
    </row>
    <row r="29" spans="3:9" x14ac:dyDescent="0.25">
      <c r="E29" s="9"/>
      <c r="G29" s="9"/>
      <c r="I29" s="51"/>
    </row>
  </sheetData>
  <mergeCells count="8">
    <mergeCell ref="B2:K2"/>
    <mergeCell ref="C8:D8"/>
    <mergeCell ref="C9:D9"/>
    <mergeCell ref="E4:F4"/>
    <mergeCell ref="G4:H4"/>
    <mergeCell ref="I4:J4"/>
    <mergeCell ref="C6:D6"/>
    <mergeCell ref="C7:D7"/>
  </mergeCells>
  <hyperlinks>
    <hyperlink ref="C1" location="Menu!A1" display="Back to menu" xr:uid="{00000000-0004-0000-11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1086B-D9C9-4A24-87A6-BE77008FE908}">
  <sheetPr>
    <tabColor theme="2" tint="-0.249977111117893"/>
    <pageSetUpPr fitToPage="1"/>
  </sheetPr>
  <dimension ref="A1:Q22"/>
  <sheetViews>
    <sheetView showGridLines="0" zoomScale="50" zoomScaleNormal="50" workbookViewId="0">
      <selection activeCell="H18" sqref="H18"/>
    </sheetView>
  </sheetViews>
  <sheetFormatPr defaultRowHeight="12.5" x14ac:dyDescent="0.25"/>
  <cols>
    <col min="1" max="1" width="3.81640625" style="110" customWidth="1"/>
    <col min="2" max="2" width="27.26953125" style="110" customWidth="1"/>
    <col min="3" max="3" width="19.81640625" style="110" bestFit="1" customWidth="1"/>
    <col min="4" max="4" width="20.81640625" style="110" bestFit="1" customWidth="1"/>
    <col min="5" max="5" width="20.1796875" style="110" bestFit="1" customWidth="1"/>
    <col min="6" max="7" width="15" style="110" customWidth="1"/>
    <col min="8" max="8" width="16.54296875" style="110" bestFit="1" customWidth="1"/>
    <col min="9" max="9" width="19.81640625" style="110" bestFit="1" customWidth="1"/>
    <col min="10" max="10" width="16.54296875" style="110" bestFit="1" customWidth="1"/>
    <col min="11" max="13" width="15" style="110" customWidth="1"/>
    <col min="14" max="14" width="11.26953125" style="110" hidden="1" customWidth="1"/>
    <col min="15" max="15" width="19.81640625" style="110" hidden="1" customWidth="1"/>
    <col min="16" max="16" width="16.54296875" style="110" bestFit="1" customWidth="1"/>
    <col min="17" max="17" width="19.81640625" style="110" bestFit="1" customWidth="1"/>
    <col min="18" max="18" width="14.453125" style="110" customWidth="1"/>
    <col min="19" max="19" width="11.81640625" style="110" customWidth="1"/>
    <col min="20" max="20" width="12.1796875" style="110" customWidth="1"/>
    <col min="21" max="25" width="9.1796875" style="110"/>
    <col min="26" max="26" width="13.7265625" style="110" customWidth="1"/>
    <col min="27" max="255" width="9.1796875" style="110"/>
    <col min="256" max="256" width="1.7265625" style="110" customWidth="1"/>
    <col min="257" max="257" width="1.1796875" style="110" customWidth="1"/>
    <col min="258" max="258" width="0.81640625" style="110" customWidth="1"/>
    <col min="259" max="259" width="20.26953125" style="110" customWidth="1"/>
    <col min="260" max="260" width="15" style="110" customWidth="1"/>
    <col min="261" max="267" width="10.7265625" style="110" customWidth="1"/>
    <col min="268" max="268" width="10.81640625" style="110" customWidth="1"/>
    <col min="269" max="269" width="10.7265625" style="110" customWidth="1"/>
    <col min="270" max="273" width="11.81640625" style="110" customWidth="1"/>
    <col min="274" max="274" width="14.453125" style="110" customWidth="1"/>
    <col min="275" max="275" width="11.81640625" style="110" customWidth="1"/>
    <col min="276" max="276" width="12.1796875" style="110" customWidth="1"/>
    <col min="277" max="281" width="9.1796875" style="110"/>
    <col min="282" max="282" width="13.7265625" style="110" customWidth="1"/>
    <col min="283" max="511" width="9.1796875" style="110"/>
    <col min="512" max="512" width="1.7265625" style="110" customWidth="1"/>
    <col min="513" max="513" width="1.1796875" style="110" customWidth="1"/>
    <col min="514" max="514" width="0.81640625" style="110" customWidth="1"/>
    <col min="515" max="515" width="20.26953125" style="110" customWidth="1"/>
    <col min="516" max="516" width="15" style="110" customWidth="1"/>
    <col min="517" max="523" width="10.7265625" style="110" customWidth="1"/>
    <col min="524" max="524" width="10.81640625" style="110" customWidth="1"/>
    <col min="525" max="525" width="10.7265625" style="110" customWidth="1"/>
    <col min="526" max="529" width="11.81640625" style="110" customWidth="1"/>
    <col min="530" max="530" width="14.453125" style="110" customWidth="1"/>
    <col min="531" max="531" width="11.81640625" style="110" customWidth="1"/>
    <col min="532" max="532" width="12.1796875" style="110" customWidth="1"/>
    <col min="533" max="537" width="9.1796875" style="110"/>
    <col min="538" max="538" width="13.7265625" style="110" customWidth="1"/>
    <col min="539" max="767" width="9.1796875" style="110"/>
    <col min="768" max="768" width="1.7265625" style="110" customWidth="1"/>
    <col min="769" max="769" width="1.1796875" style="110" customWidth="1"/>
    <col min="770" max="770" width="0.81640625" style="110" customWidth="1"/>
    <col min="771" max="771" width="20.26953125" style="110" customWidth="1"/>
    <col min="772" max="772" width="15" style="110" customWidth="1"/>
    <col min="773" max="779" width="10.7265625" style="110" customWidth="1"/>
    <col min="780" max="780" width="10.81640625" style="110" customWidth="1"/>
    <col min="781" max="781" width="10.7265625" style="110" customWidth="1"/>
    <col min="782" max="785" width="11.81640625" style="110" customWidth="1"/>
    <col min="786" max="786" width="14.453125" style="110" customWidth="1"/>
    <col min="787" max="787" width="11.81640625" style="110" customWidth="1"/>
    <col min="788" max="788" width="12.1796875" style="110" customWidth="1"/>
    <col min="789" max="793" width="9.1796875" style="110"/>
    <col min="794" max="794" width="13.7265625" style="110" customWidth="1"/>
    <col min="795" max="1023" width="9.1796875" style="110"/>
    <col min="1024" max="1024" width="1.7265625" style="110" customWidth="1"/>
    <col min="1025" max="1025" width="1.1796875" style="110" customWidth="1"/>
    <col min="1026" max="1026" width="0.81640625" style="110" customWidth="1"/>
    <col min="1027" max="1027" width="20.26953125" style="110" customWidth="1"/>
    <col min="1028" max="1028" width="15" style="110" customWidth="1"/>
    <col min="1029" max="1035" width="10.7265625" style="110" customWidth="1"/>
    <col min="1036" max="1036" width="10.81640625" style="110" customWidth="1"/>
    <col min="1037" max="1037" width="10.7265625" style="110" customWidth="1"/>
    <col min="1038" max="1041" width="11.81640625" style="110" customWidth="1"/>
    <col min="1042" max="1042" width="14.453125" style="110" customWidth="1"/>
    <col min="1043" max="1043" width="11.81640625" style="110" customWidth="1"/>
    <col min="1044" max="1044" width="12.1796875" style="110" customWidth="1"/>
    <col min="1045" max="1049" width="9.1796875" style="110"/>
    <col min="1050" max="1050" width="13.7265625" style="110" customWidth="1"/>
    <col min="1051" max="1279" width="9.1796875" style="110"/>
    <col min="1280" max="1280" width="1.7265625" style="110" customWidth="1"/>
    <col min="1281" max="1281" width="1.1796875" style="110" customWidth="1"/>
    <col min="1282" max="1282" width="0.81640625" style="110" customWidth="1"/>
    <col min="1283" max="1283" width="20.26953125" style="110" customWidth="1"/>
    <col min="1284" max="1284" width="15" style="110" customWidth="1"/>
    <col min="1285" max="1291" width="10.7265625" style="110" customWidth="1"/>
    <col min="1292" max="1292" width="10.81640625" style="110" customWidth="1"/>
    <col min="1293" max="1293" width="10.7265625" style="110" customWidth="1"/>
    <col min="1294" max="1297" width="11.81640625" style="110" customWidth="1"/>
    <col min="1298" max="1298" width="14.453125" style="110" customWidth="1"/>
    <col min="1299" max="1299" width="11.81640625" style="110" customWidth="1"/>
    <col min="1300" max="1300" width="12.1796875" style="110" customWidth="1"/>
    <col min="1301" max="1305" width="9.1796875" style="110"/>
    <col min="1306" max="1306" width="13.7265625" style="110" customWidth="1"/>
    <col min="1307" max="1535" width="9.1796875" style="110"/>
    <col min="1536" max="1536" width="1.7265625" style="110" customWidth="1"/>
    <col min="1537" max="1537" width="1.1796875" style="110" customWidth="1"/>
    <col min="1538" max="1538" width="0.81640625" style="110" customWidth="1"/>
    <col min="1539" max="1539" width="20.26953125" style="110" customWidth="1"/>
    <col min="1540" max="1540" width="15" style="110" customWidth="1"/>
    <col min="1541" max="1547" width="10.7265625" style="110" customWidth="1"/>
    <col min="1548" max="1548" width="10.81640625" style="110" customWidth="1"/>
    <col min="1549" max="1549" width="10.7265625" style="110" customWidth="1"/>
    <col min="1550" max="1553" width="11.81640625" style="110" customWidth="1"/>
    <col min="1554" max="1554" width="14.453125" style="110" customWidth="1"/>
    <col min="1555" max="1555" width="11.81640625" style="110" customWidth="1"/>
    <col min="1556" max="1556" width="12.1796875" style="110" customWidth="1"/>
    <col min="1557" max="1561" width="9.1796875" style="110"/>
    <col min="1562" max="1562" width="13.7265625" style="110" customWidth="1"/>
    <col min="1563" max="1791" width="9.1796875" style="110"/>
    <col min="1792" max="1792" width="1.7265625" style="110" customWidth="1"/>
    <col min="1793" max="1793" width="1.1796875" style="110" customWidth="1"/>
    <col min="1794" max="1794" width="0.81640625" style="110" customWidth="1"/>
    <col min="1795" max="1795" width="20.26953125" style="110" customWidth="1"/>
    <col min="1796" max="1796" width="15" style="110" customWidth="1"/>
    <col min="1797" max="1803" width="10.7265625" style="110" customWidth="1"/>
    <col min="1804" max="1804" width="10.81640625" style="110" customWidth="1"/>
    <col min="1805" max="1805" width="10.7265625" style="110" customWidth="1"/>
    <col min="1806" max="1809" width="11.81640625" style="110" customWidth="1"/>
    <col min="1810" max="1810" width="14.453125" style="110" customWidth="1"/>
    <col min="1811" max="1811" width="11.81640625" style="110" customWidth="1"/>
    <col min="1812" max="1812" width="12.1796875" style="110" customWidth="1"/>
    <col min="1813" max="1817" width="9.1796875" style="110"/>
    <col min="1818" max="1818" width="13.7265625" style="110" customWidth="1"/>
    <col min="1819" max="2047" width="9.1796875" style="110"/>
    <col min="2048" max="2048" width="1.7265625" style="110" customWidth="1"/>
    <col min="2049" max="2049" width="1.1796875" style="110" customWidth="1"/>
    <col min="2050" max="2050" width="0.81640625" style="110" customWidth="1"/>
    <col min="2051" max="2051" width="20.26953125" style="110" customWidth="1"/>
    <col min="2052" max="2052" width="15" style="110" customWidth="1"/>
    <col min="2053" max="2059" width="10.7265625" style="110" customWidth="1"/>
    <col min="2060" max="2060" width="10.81640625" style="110" customWidth="1"/>
    <col min="2061" max="2061" width="10.7265625" style="110" customWidth="1"/>
    <col min="2062" max="2065" width="11.81640625" style="110" customWidth="1"/>
    <col min="2066" max="2066" width="14.453125" style="110" customWidth="1"/>
    <col min="2067" max="2067" width="11.81640625" style="110" customWidth="1"/>
    <col min="2068" max="2068" width="12.1796875" style="110" customWidth="1"/>
    <col min="2069" max="2073" width="9.1796875" style="110"/>
    <col min="2074" max="2074" width="13.7265625" style="110" customWidth="1"/>
    <col min="2075" max="2303" width="9.1796875" style="110"/>
    <col min="2304" max="2304" width="1.7265625" style="110" customWidth="1"/>
    <col min="2305" max="2305" width="1.1796875" style="110" customWidth="1"/>
    <col min="2306" max="2306" width="0.81640625" style="110" customWidth="1"/>
    <col min="2307" max="2307" width="20.26953125" style="110" customWidth="1"/>
    <col min="2308" max="2308" width="15" style="110" customWidth="1"/>
    <col min="2309" max="2315" width="10.7265625" style="110" customWidth="1"/>
    <col min="2316" max="2316" width="10.81640625" style="110" customWidth="1"/>
    <col min="2317" max="2317" width="10.7265625" style="110" customWidth="1"/>
    <col min="2318" max="2321" width="11.81640625" style="110" customWidth="1"/>
    <col min="2322" max="2322" width="14.453125" style="110" customWidth="1"/>
    <col min="2323" max="2323" width="11.81640625" style="110" customWidth="1"/>
    <col min="2324" max="2324" width="12.1796875" style="110" customWidth="1"/>
    <col min="2325" max="2329" width="9.1796875" style="110"/>
    <col min="2330" max="2330" width="13.7265625" style="110" customWidth="1"/>
    <col min="2331" max="2559" width="9.1796875" style="110"/>
    <col min="2560" max="2560" width="1.7265625" style="110" customWidth="1"/>
    <col min="2561" max="2561" width="1.1796875" style="110" customWidth="1"/>
    <col min="2562" max="2562" width="0.81640625" style="110" customWidth="1"/>
    <col min="2563" max="2563" width="20.26953125" style="110" customWidth="1"/>
    <col min="2564" max="2564" width="15" style="110" customWidth="1"/>
    <col min="2565" max="2571" width="10.7265625" style="110" customWidth="1"/>
    <col min="2572" max="2572" width="10.81640625" style="110" customWidth="1"/>
    <col min="2573" max="2573" width="10.7265625" style="110" customWidth="1"/>
    <col min="2574" max="2577" width="11.81640625" style="110" customWidth="1"/>
    <col min="2578" max="2578" width="14.453125" style="110" customWidth="1"/>
    <col min="2579" max="2579" width="11.81640625" style="110" customWidth="1"/>
    <col min="2580" max="2580" width="12.1796875" style="110" customWidth="1"/>
    <col min="2581" max="2585" width="9.1796875" style="110"/>
    <col min="2586" max="2586" width="13.7265625" style="110" customWidth="1"/>
    <col min="2587" max="2815" width="9.1796875" style="110"/>
    <col min="2816" max="2816" width="1.7265625" style="110" customWidth="1"/>
    <col min="2817" max="2817" width="1.1796875" style="110" customWidth="1"/>
    <col min="2818" max="2818" width="0.81640625" style="110" customWidth="1"/>
    <col min="2819" max="2819" width="20.26953125" style="110" customWidth="1"/>
    <col min="2820" max="2820" width="15" style="110" customWidth="1"/>
    <col min="2821" max="2827" width="10.7265625" style="110" customWidth="1"/>
    <col min="2828" max="2828" width="10.81640625" style="110" customWidth="1"/>
    <col min="2829" max="2829" width="10.7265625" style="110" customWidth="1"/>
    <col min="2830" max="2833" width="11.81640625" style="110" customWidth="1"/>
    <col min="2834" max="2834" width="14.453125" style="110" customWidth="1"/>
    <col min="2835" max="2835" width="11.81640625" style="110" customWidth="1"/>
    <col min="2836" max="2836" width="12.1796875" style="110" customWidth="1"/>
    <col min="2837" max="2841" width="9.1796875" style="110"/>
    <col min="2842" max="2842" width="13.7265625" style="110" customWidth="1"/>
    <col min="2843" max="3071" width="9.1796875" style="110"/>
    <col min="3072" max="3072" width="1.7265625" style="110" customWidth="1"/>
    <col min="3073" max="3073" width="1.1796875" style="110" customWidth="1"/>
    <col min="3074" max="3074" width="0.81640625" style="110" customWidth="1"/>
    <col min="3075" max="3075" width="20.26953125" style="110" customWidth="1"/>
    <col min="3076" max="3076" width="15" style="110" customWidth="1"/>
    <col min="3077" max="3083" width="10.7265625" style="110" customWidth="1"/>
    <col min="3084" max="3084" width="10.81640625" style="110" customWidth="1"/>
    <col min="3085" max="3085" width="10.7265625" style="110" customWidth="1"/>
    <col min="3086" max="3089" width="11.81640625" style="110" customWidth="1"/>
    <col min="3090" max="3090" width="14.453125" style="110" customWidth="1"/>
    <col min="3091" max="3091" width="11.81640625" style="110" customWidth="1"/>
    <col min="3092" max="3092" width="12.1796875" style="110" customWidth="1"/>
    <col min="3093" max="3097" width="9.1796875" style="110"/>
    <col min="3098" max="3098" width="13.7265625" style="110" customWidth="1"/>
    <col min="3099" max="3327" width="9.1796875" style="110"/>
    <col min="3328" max="3328" width="1.7265625" style="110" customWidth="1"/>
    <col min="3329" max="3329" width="1.1796875" style="110" customWidth="1"/>
    <col min="3330" max="3330" width="0.81640625" style="110" customWidth="1"/>
    <col min="3331" max="3331" width="20.26953125" style="110" customWidth="1"/>
    <col min="3332" max="3332" width="15" style="110" customWidth="1"/>
    <col min="3333" max="3339" width="10.7265625" style="110" customWidth="1"/>
    <col min="3340" max="3340" width="10.81640625" style="110" customWidth="1"/>
    <col min="3341" max="3341" width="10.7265625" style="110" customWidth="1"/>
    <col min="3342" max="3345" width="11.81640625" style="110" customWidth="1"/>
    <col min="3346" max="3346" width="14.453125" style="110" customWidth="1"/>
    <col min="3347" max="3347" width="11.81640625" style="110" customWidth="1"/>
    <col min="3348" max="3348" width="12.1796875" style="110" customWidth="1"/>
    <col min="3349" max="3353" width="9.1796875" style="110"/>
    <col min="3354" max="3354" width="13.7265625" style="110" customWidth="1"/>
    <col min="3355" max="3583" width="9.1796875" style="110"/>
    <col min="3584" max="3584" width="1.7265625" style="110" customWidth="1"/>
    <col min="3585" max="3585" width="1.1796875" style="110" customWidth="1"/>
    <col min="3586" max="3586" width="0.81640625" style="110" customWidth="1"/>
    <col min="3587" max="3587" width="20.26953125" style="110" customWidth="1"/>
    <col min="3588" max="3588" width="15" style="110" customWidth="1"/>
    <col min="3589" max="3595" width="10.7265625" style="110" customWidth="1"/>
    <col min="3596" max="3596" width="10.81640625" style="110" customWidth="1"/>
    <col min="3597" max="3597" width="10.7265625" style="110" customWidth="1"/>
    <col min="3598" max="3601" width="11.81640625" style="110" customWidth="1"/>
    <col min="3602" max="3602" width="14.453125" style="110" customWidth="1"/>
    <col min="3603" max="3603" width="11.81640625" style="110" customWidth="1"/>
    <col min="3604" max="3604" width="12.1796875" style="110" customWidth="1"/>
    <col min="3605" max="3609" width="9.1796875" style="110"/>
    <col min="3610" max="3610" width="13.7265625" style="110" customWidth="1"/>
    <col min="3611" max="3839" width="9.1796875" style="110"/>
    <col min="3840" max="3840" width="1.7265625" style="110" customWidth="1"/>
    <col min="3841" max="3841" width="1.1796875" style="110" customWidth="1"/>
    <col min="3842" max="3842" width="0.81640625" style="110" customWidth="1"/>
    <col min="3843" max="3843" width="20.26953125" style="110" customWidth="1"/>
    <col min="3844" max="3844" width="15" style="110" customWidth="1"/>
    <col min="3845" max="3851" width="10.7265625" style="110" customWidth="1"/>
    <col min="3852" max="3852" width="10.81640625" style="110" customWidth="1"/>
    <col min="3853" max="3853" width="10.7265625" style="110" customWidth="1"/>
    <col min="3854" max="3857" width="11.81640625" style="110" customWidth="1"/>
    <col min="3858" max="3858" width="14.453125" style="110" customWidth="1"/>
    <col min="3859" max="3859" width="11.81640625" style="110" customWidth="1"/>
    <col min="3860" max="3860" width="12.1796875" style="110" customWidth="1"/>
    <col min="3861" max="3865" width="9.1796875" style="110"/>
    <col min="3866" max="3866" width="13.7265625" style="110" customWidth="1"/>
    <col min="3867" max="4095" width="9.1796875" style="110"/>
    <col min="4096" max="4096" width="1.7265625" style="110" customWidth="1"/>
    <col min="4097" max="4097" width="1.1796875" style="110" customWidth="1"/>
    <col min="4098" max="4098" width="0.81640625" style="110" customWidth="1"/>
    <col min="4099" max="4099" width="20.26953125" style="110" customWidth="1"/>
    <col min="4100" max="4100" width="15" style="110" customWidth="1"/>
    <col min="4101" max="4107" width="10.7265625" style="110" customWidth="1"/>
    <col min="4108" max="4108" width="10.81640625" style="110" customWidth="1"/>
    <col min="4109" max="4109" width="10.7265625" style="110" customWidth="1"/>
    <col min="4110" max="4113" width="11.81640625" style="110" customWidth="1"/>
    <col min="4114" max="4114" width="14.453125" style="110" customWidth="1"/>
    <col min="4115" max="4115" width="11.81640625" style="110" customWidth="1"/>
    <col min="4116" max="4116" width="12.1796875" style="110" customWidth="1"/>
    <col min="4117" max="4121" width="9.1796875" style="110"/>
    <col min="4122" max="4122" width="13.7265625" style="110" customWidth="1"/>
    <col min="4123" max="4351" width="9.1796875" style="110"/>
    <col min="4352" max="4352" width="1.7265625" style="110" customWidth="1"/>
    <col min="4353" max="4353" width="1.1796875" style="110" customWidth="1"/>
    <col min="4354" max="4354" width="0.81640625" style="110" customWidth="1"/>
    <col min="4355" max="4355" width="20.26953125" style="110" customWidth="1"/>
    <col min="4356" max="4356" width="15" style="110" customWidth="1"/>
    <col min="4357" max="4363" width="10.7265625" style="110" customWidth="1"/>
    <col min="4364" max="4364" width="10.81640625" style="110" customWidth="1"/>
    <col min="4365" max="4365" width="10.7265625" style="110" customWidth="1"/>
    <col min="4366" max="4369" width="11.81640625" style="110" customWidth="1"/>
    <col min="4370" max="4370" width="14.453125" style="110" customWidth="1"/>
    <col min="4371" max="4371" width="11.81640625" style="110" customWidth="1"/>
    <col min="4372" max="4372" width="12.1796875" style="110" customWidth="1"/>
    <col min="4373" max="4377" width="9.1796875" style="110"/>
    <col min="4378" max="4378" width="13.7265625" style="110" customWidth="1"/>
    <col min="4379" max="4607" width="9.1796875" style="110"/>
    <col min="4608" max="4608" width="1.7265625" style="110" customWidth="1"/>
    <col min="4609" max="4609" width="1.1796875" style="110" customWidth="1"/>
    <col min="4610" max="4610" width="0.81640625" style="110" customWidth="1"/>
    <col min="4611" max="4611" width="20.26953125" style="110" customWidth="1"/>
    <col min="4612" max="4612" width="15" style="110" customWidth="1"/>
    <col min="4613" max="4619" width="10.7265625" style="110" customWidth="1"/>
    <col min="4620" max="4620" width="10.81640625" style="110" customWidth="1"/>
    <col min="4621" max="4621" width="10.7265625" style="110" customWidth="1"/>
    <col min="4622" max="4625" width="11.81640625" style="110" customWidth="1"/>
    <col min="4626" max="4626" width="14.453125" style="110" customWidth="1"/>
    <col min="4627" max="4627" width="11.81640625" style="110" customWidth="1"/>
    <col min="4628" max="4628" width="12.1796875" style="110" customWidth="1"/>
    <col min="4629" max="4633" width="9.1796875" style="110"/>
    <col min="4634" max="4634" width="13.7265625" style="110" customWidth="1"/>
    <col min="4635" max="4863" width="9.1796875" style="110"/>
    <col min="4864" max="4864" width="1.7265625" style="110" customWidth="1"/>
    <col min="4865" max="4865" width="1.1796875" style="110" customWidth="1"/>
    <col min="4866" max="4866" width="0.81640625" style="110" customWidth="1"/>
    <col min="4867" max="4867" width="20.26953125" style="110" customWidth="1"/>
    <col min="4868" max="4868" width="15" style="110" customWidth="1"/>
    <col min="4869" max="4875" width="10.7265625" style="110" customWidth="1"/>
    <col min="4876" max="4876" width="10.81640625" style="110" customWidth="1"/>
    <col min="4877" max="4877" width="10.7265625" style="110" customWidth="1"/>
    <col min="4878" max="4881" width="11.81640625" style="110" customWidth="1"/>
    <col min="4882" max="4882" width="14.453125" style="110" customWidth="1"/>
    <col min="4883" max="4883" width="11.81640625" style="110" customWidth="1"/>
    <col min="4884" max="4884" width="12.1796875" style="110" customWidth="1"/>
    <col min="4885" max="4889" width="9.1796875" style="110"/>
    <col min="4890" max="4890" width="13.7265625" style="110" customWidth="1"/>
    <col min="4891" max="5119" width="9.1796875" style="110"/>
    <col min="5120" max="5120" width="1.7265625" style="110" customWidth="1"/>
    <col min="5121" max="5121" width="1.1796875" style="110" customWidth="1"/>
    <col min="5122" max="5122" width="0.81640625" style="110" customWidth="1"/>
    <col min="5123" max="5123" width="20.26953125" style="110" customWidth="1"/>
    <col min="5124" max="5124" width="15" style="110" customWidth="1"/>
    <col min="5125" max="5131" width="10.7265625" style="110" customWidth="1"/>
    <col min="5132" max="5132" width="10.81640625" style="110" customWidth="1"/>
    <col min="5133" max="5133" width="10.7265625" style="110" customWidth="1"/>
    <col min="5134" max="5137" width="11.81640625" style="110" customWidth="1"/>
    <col min="5138" max="5138" width="14.453125" style="110" customWidth="1"/>
    <col min="5139" max="5139" width="11.81640625" style="110" customWidth="1"/>
    <col min="5140" max="5140" width="12.1796875" style="110" customWidth="1"/>
    <col min="5141" max="5145" width="9.1796875" style="110"/>
    <col min="5146" max="5146" width="13.7265625" style="110" customWidth="1"/>
    <col min="5147" max="5375" width="9.1796875" style="110"/>
    <col min="5376" max="5376" width="1.7265625" style="110" customWidth="1"/>
    <col min="5377" max="5377" width="1.1796875" style="110" customWidth="1"/>
    <col min="5378" max="5378" width="0.81640625" style="110" customWidth="1"/>
    <col min="5379" max="5379" width="20.26953125" style="110" customWidth="1"/>
    <col min="5380" max="5380" width="15" style="110" customWidth="1"/>
    <col min="5381" max="5387" width="10.7265625" style="110" customWidth="1"/>
    <col min="5388" max="5388" width="10.81640625" style="110" customWidth="1"/>
    <col min="5389" max="5389" width="10.7265625" style="110" customWidth="1"/>
    <col min="5390" max="5393" width="11.81640625" style="110" customWidth="1"/>
    <col min="5394" max="5394" width="14.453125" style="110" customWidth="1"/>
    <col min="5395" max="5395" width="11.81640625" style="110" customWidth="1"/>
    <col min="5396" max="5396" width="12.1796875" style="110" customWidth="1"/>
    <col min="5397" max="5401" width="9.1796875" style="110"/>
    <col min="5402" max="5402" width="13.7265625" style="110" customWidth="1"/>
    <col min="5403" max="5631" width="9.1796875" style="110"/>
    <col min="5632" max="5632" width="1.7265625" style="110" customWidth="1"/>
    <col min="5633" max="5633" width="1.1796875" style="110" customWidth="1"/>
    <col min="5634" max="5634" width="0.81640625" style="110" customWidth="1"/>
    <col min="5635" max="5635" width="20.26953125" style="110" customWidth="1"/>
    <col min="5636" max="5636" width="15" style="110" customWidth="1"/>
    <col min="5637" max="5643" width="10.7265625" style="110" customWidth="1"/>
    <col min="5644" max="5644" width="10.81640625" style="110" customWidth="1"/>
    <col min="5645" max="5645" width="10.7265625" style="110" customWidth="1"/>
    <col min="5646" max="5649" width="11.81640625" style="110" customWidth="1"/>
    <col min="5650" max="5650" width="14.453125" style="110" customWidth="1"/>
    <col min="5651" max="5651" width="11.81640625" style="110" customWidth="1"/>
    <col min="5652" max="5652" width="12.1796875" style="110" customWidth="1"/>
    <col min="5653" max="5657" width="9.1796875" style="110"/>
    <col min="5658" max="5658" width="13.7265625" style="110" customWidth="1"/>
    <col min="5659" max="5887" width="9.1796875" style="110"/>
    <col min="5888" max="5888" width="1.7265625" style="110" customWidth="1"/>
    <col min="5889" max="5889" width="1.1796875" style="110" customWidth="1"/>
    <col min="5890" max="5890" width="0.81640625" style="110" customWidth="1"/>
    <col min="5891" max="5891" width="20.26953125" style="110" customWidth="1"/>
    <col min="5892" max="5892" width="15" style="110" customWidth="1"/>
    <col min="5893" max="5899" width="10.7265625" style="110" customWidth="1"/>
    <col min="5900" max="5900" width="10.81640625" style="110" customWidth="1"/>
    <col min="5901" max="5901" width="10.7265625" style="110" customWidth="1"/>
    <col min="5902" max="5905" width="11.81640625" style="110" customWidth="1"/>
    <col min="5906" max="5906" width="14.453125" style="110" customWidth="1"/>
    <col min="5907" max="5907" width="11.81640625" style="110" customWidth="1"/>
    <col min="5908" max="5908" width="12.1796875" style="110" customWidth="1"/>
    <col min="5909" max="5913" width="9.1796875" style="110"/>
    <col min="5914" max="5914" width="13.7265625" style="110" customWidth="1"/>
    <col min="5915" max="6143" width="9.1796875" style="110"/>
    <col min="6144" max="6144" width="1.7265625" style="110" customWidth="1"/>
    <col min="6145" max="6145" width="1.1796875" style="110" customWidth="1"/>
    <col min="6146" max="6146" width="0.81640625" style="110" customWidth="1"/>
    <col min="6147" max="6147" width="20.26953125" style="110" customWidth="1"/>
    <col min="6148" max="6148" width="15" style="110" customWidth="1"/>
    <col min="6149" max="6155" width="10.7265625" style="110" customWidth="1"/>
    <col min="6156" max="6156" width="10.81640625" style="110" customWidth="1"/>
    <col min="6157" max="6157" width="10.7265625" style="110" customWidth="1"/>
    <col min="6158" max="6161" width="11.81640625" style="110" customWidth="1"/>
    <col min="6162" max="6162" width="14.453125" style="110" customWidth="1"/>
    <col min="6163" max="6163" width="11.81640625" style="110" customWidth="1"/>
    <col min="6164" max="6164" width="12.1796875" style="110" customWidth="1"/>
    <col min="6165" max="6169" width="9.1796875" style="110"/>
    <col min="6170" max="6170" width="13.7265625" style="110" customWidth="1"/>
    <col min="6171" max="6399" width="9.1796875" style="110"/>
    <col min="6400" max="6400" width="1.7265625" style="110" customWidth="1"/>
    <col min="6401" max="6401" width="1.1796875" style="110" customWidth="1"/>
    <col min="6402" max="6402" width="0.81640625" style="110" customWidth="1"/>
    <col min="6403" max="6403" width="20.26953125" style="110" customWidth="1"/>
    <col min="6404" max="6404" width="15" style="110" customWidth="1"/>
    <col min="6405" max="6411" width="10.7265625" style="110" customWidth="1"/>
    <col min="6412" max="6412" width="10.81640625" style="110" customWidth="1"/>
    <col min="6413" max="6413" width="10.7265625" style="110" customWidth="1"/>
    <col min="6414" max="6417" width="11.81640625" style="110" customWidth="1"/>
    <col min="6418" max="6418" width="14.453125" style="110" customWidth="1"/>
    <col min="6419" max="6419" width="11.81640625" style="110" customWidth="1"/>
    <col min="6420" max="6420" width="12.1796875" style="110" customWidth="1"/>
    <col min="6421" max="6425" width="9.1796875" style="110"/>
    <col min="6426" max="6426" width="13.7265625" style="110" customWidth="1"/>
    <col min="6427" max="6655" width="9.1796875" style="110"/>
    <col min="6656" max="6656" width="1.7265625" style="110" customWidth="1"/>
    <col min="6657" max="6657" width="1.1796875" style="110" customWidth="1"/>
    <col min="6658" max="6658" width="0.81640625" style="110" customWidth="1"/>
    <col min="6659" max="6659" width="20.26953125" style="110" customWidth="1"/>
    <col min="6660" max="6660" width="15" style="110" customWidth="1"/>
    <col min="6661" max="6667" width="10.7265625" style="110" customWidth="1"/>
    <col min="6668" max="6668" width="10.81640625" style="110" customWidth="1"/>
    <col min="6669" max="6669" width="10.7265625" style="110" customWidth="1"/>
    <col min="6670" max="6673" width="11.81640625" style="110" customWidth="1"/>
    <col min="6674" max="6674" width="14.453125" style="110" customWidth="1"/>
    <col min="6675" max="6675" width="11.81640625" style="110" customWidth="1"/>
    <col min="6676" max="6676" width="12.1796875" style="110" customWidth="1"/>
    <col min="6677" max="6681" width="9.1796875" style="110"/>
    <col min="6682" max="6682" width="13.7265625" style="110" customWidth="1"/>
    <col min="6683" max="6911" width="9.1796875" style="110"/>
    <col min="6912" max="6912" width="1.7265625" style="110" customWidth="1"/>
    <col min="6913" max="6913" width="1.1796875" style="110" customWidth="1"/>
    <col min="6914" max="6914" width="0.81640625" style="110" customWidth="1"/>
    <col min="6915" max="6915" width="20.26953125" style="110" customWidth="1"/>
    <col min="6916" max="6916" width="15" style="110" customWidth="1"/>
    <col min="6917" max="6923" width="10.7265625" style="110" customWidth="1"/>
    <col min="6924" max="6924" width="10.81640625" style="110" customWidth="1"/>
    <col min="6925" max="6925" width="10.7265625" style="110" customWidth="1"/>
    <col min="6926" max="6929" width="11.81640625" style="110" customWidth="1"/>
    <col min="6930" max="6930" width="14.453125" style="110" customWidth="1"/>
    <col min="6931" max="6931" width="11.81640625" style="110" customWidth="1"/>
    <col min="6932" max="6932" width="12.1796875" style="110" customWidth="1"/>
    <col min="6933" max="6937" width="9.1796875" style="110"/>
    <col min="6938" max="6938" width="13.7265625" style="110" customWidth="1"/>
    <col min="6939" max="7167" width="9.1796875" style="110"/>
    <col min="7168" max="7168" width="1.7265625" style="110" customWidth="1"/>
    <col min="7169" max="7169" width="1.1796875" style="110" customWidth="1"/>
    <col min="7170" max="7170" width="0.81640625" style="110" customWidth="1"/>
    <col min="7171" max="7171" width="20.26953125" style="110" customWidth="1"/>
    <col min="7172" max="7172" width="15" style="110" customWidth="1"/>
    <col min="7173" max="7179" width="10.7265625" style="110" customWidth="1"/>
    <col min="7180" max="7180" width="10.81640625" style="110" customWidth="1"/>
    <col min="7181" max="7181" width="10.7265625" style="110" customWidth="1"/>
    <col min="7182" max="7185" width="11.81640625" style="110" customWidth="1"/>
    <col min="7186" max="7186" width="14.453125" style="110" customWidth="1"/>
    <col min="7187" max="7187" width="11.81640625" style="110" customWidth="1"/>
    <col min="7188" max="7188" width="12.1796875" style="110" customWidth="1"/>
    <col min="7189" max="7193" width="9.1796875" style="110"/>
    <col min="7194" max="7194" width="13.7265625" style="110" customWidth="1"/>
    <col min="7195" max="7423" width="9.1796875" style="110"/>
    <col min="7424" max="7424" width="1.7265625" style="110" customWidth="1"/>
    <col min="7425" max="7425" width="1.1796875" style="110" customWidth="1"/>
    <col min="7426" max="7426" width="0.81640625" style="110" customWidth="1"/>
    <col min="7427" max="7427" width="20.26953125" style="110" customWidth="1"/>
    <col min="7428" max="7428" width="15" style="110" customWidth="1"/>
    <col min="7429" max="7435" width="10.7265625" style="110" customWidth="1"/>
    <col min="7436" max="7436" width="10.81640625" style="110" customWidth="1"/>
    <col min="7437" max="7437" width="10.7265625" style="110" customWidth="1"/>
    <col min="7438" max="7441" width="11.81640625" style="110" customWidth="1"/>
    <col min="7442" max="7442" width="14.453125" style="110" customWidth="1"/>
    <col min="7443" max="7443" width="11.81640625" style="110" customWidth="1"/>
    <col min="7444" max="7444" width="12.1796875" style="110" customWidth="1"/>
    <col min="7445" max="7449" width="9.1796875" style="110"/>
    <col min="7450" max="7450" width="13.7265625" style="110" customWidth="1"/>
    <col min="7451" max="7679" width="9.1796875" style="110"/>
    <col min="7680" max="7680" width="1.7265625" style="110" customWidth="1"/>
    <col min="7681" max="7681" width="1.1796875" style="110" customWidth="1"/>
    <col min="7682" max="7682" width="0.81640625" style="110" customWidth="1"/>
    <col min="7683" max="7683" width="20.26953125" style="110" customWidth="1"/>
    <col min="7684" max="7684" width="15" style="110" customWidth="1"/>
    <col min="7685" max="7691" width="10.7265625" style="110" customWidth="1"/>
    <col min="7692" max="7692" width="10.81640625" style="110" customWidth="1"/>
    <col min="7693" max="7693" width="10.7265625" style="110" customWidth="1"/>
    <col min="7694" max="7697" width="11.81640625" style="110" customWidth="1"/>
    <col min="7698" max="7698" width="14.453125" style="110" customWidth="1"/>
    <col min="7699" max="7699" width="11.81640625" style="110" customWidth="1"/>
    <col min="7700" max="7700" width="12.1796875" style="110" customWidth="1"/>
    <col min="7701" max="7705" width="9.1796875" style="110"/>
    <col min="7706" max="7706" width="13.7265625" style="110" customWidth="1"/>
    <col min="7707" max="7935" width="9.1796875" style="110"/>
    <col min="7936" max="7936" width="1.7265625" style="110" customWidth="1"/>
    <col min="7937" max="7937" width="1.1796875" style="110" customWidth="1"/>
    <col min="7938" max="7938" width="0.81640625" style="110" customWidth="1"/>
    <col min="7939" max="7939" width="20.26953125" style="110" customWidth="1"/>
    <col min="7940" max="7940" width="15" style="110" customWidth="1"/>
    <col min="7941" max="7947" width="10.7265625" style="110" customWidth="1"/>
    <col min="7948" max="7948" width="10.81640625" style="110" customWidth="1"/>
    <col min="7949" max="7949" width="10.7265625" style="110" customWidth="1"/>
    <col min="7950" max="7953" width="11.81640625" style="110" customWidth="1"/>
    <col min="7954" max="7954" width="14.453125" style="110" customWidth="1"/>
    <col min="7955" max="7955" width="11.81640625" style="110" customWidth="1"/>
    <col min="7956" max="7956" width="12.1796875" style="110" customWidth="1"/>
    <col min="7957" max="7961" width="9.1796875" style="110"/>
    <col min="7962" max="7962" width="13.7265625" style="110" customWidth="1"/>
    <col min="7963" max="8191" width="9.1796875" style="110"/>
    <col min="8192" max="8192" width="1.7265625" style="110" customWidth="1"/>
    <col min="8193" max="8193" width="1.1796875" style="110" customWidth="1"/>
    <col min="8194" max="8194" width="0.81640625" style="110" customWidth="1"/>
    <col min="8195" max="8195" width="20.26953125" style="110" customWidth="1"/>
    <col min="8196" max="8196" width="15" style="110" customWidth="1"/>
    <col min="8197" max="8203" width="10.7265625" style="110" customWidth="1"/>
    <col min="8204" max="8204" width="10.81640625" style="110" customWidth="1"/>
    <col min="8205" max="8205" width="10.7265625" style="110" customWidth="1"/>
    <col min="8206" max="8209" width="11.81640625" style="110" customWidth="1"/>
    <col min="8210" max="8210" width="14.453125" style="110" customWidth="1"/>
    <col min="8211" max="8211" width="11.81640625" style="110" customWidth="1"/>
    <col min="8212" max="8212" width="12.1796875" style="110" customWidth="1"/>
    <col min="8213" max="8217" width="9.1796875" style="110"/>
    <col min="8218" max="8218" width="13.7265625" style="110" customWidth="1"/>
    <col min="8219" max="8447" width="9.1796875" style="110"/>
    <col min="8448" max="8448" width="1.7265625" style="110" customWidth="1"/>
    <col min="8449" max="8449" width="1.1796875" style="110" customWidth="1"/>
    <col min="8450" max="8450" width="0.81640625" style="110" customWidth="1"/>
    <col min="8451" max="8451" width="20.26953125" style="110" customWidth="1"/>
    <col min="8452" max="8452" width="15" style="110" customWidth="1"/>
    <col min="8453" max="8459" width="10.7265625" style="110" customWidth="1"/>
    <col min="8460" max="8460" width="10.81640625" style="110" customWidth="1"/>
    <col min="8461" max="8461" width="10.7265625" style="110" customWidth="1"/>
    <col min="8462" max="8465" width="11.81640625" style="110" customWidth="1"/>
    <col min="8466" max="8466" width="14.453125" style="110" customWidth="1"/>
    <col min="8467" max="8467" width="11.81640625" style="110" customWidth="1"/>
    <col min="8468" max="8468" width="12.1796875" style="110" customWidth="1"/>
    <col min="8469" max="8473" width="9.1796875" style="110"/>
    <col min="8474" max="8474" width="13.7265625" style="110" customWidth="1"/>
    <col min="8475" max="8703" width="9.1796875" style="110"/>
    <col min="8704" max="8704" width="1.7265625" style="110" customWidth="1"/>
    <col min="8705" max="8705" width="1.1796875" style="110" customWidth="1"/>
    <col min="8706" max="8706" width="0.81640625" style="110" customWidth="1"/>
    <col min="8707" max="8707" width="20.26953125" style="110" customWidth="1"/>
    <col min="8708" max="8708" width="15" style="110" customWidth="1"/>
    <col min="8709" max="8715" width="10.7265625" style="110" customWidth="1"/>
    <col min="8716" max="8716" width="10.81640625" style="110" customWidth="1"/>
    <col min="8717" max="8717" width="10.7265625" style="110" customWidth="1"/>
    <col min="8718" max="8721" width="11.81640625" style="110" customWidth="1"/>
    <col min="8722" max="8722" width="14.453125" style="110" customWidth="1"/>
    <col min="8723" max="8723" width="11.81640625" style="110" customWidth="1"/>
    <col min="8724" max="8724" width="12.1796875" style="110" customWidth="1"/>
    <col min="8725" max="8729" width="9.1796875" style="110"/>
    <col min="8730" max="8730" width="13.7265625" style="110" customWidth="1"/>
    <col min="8731" max="8959" width="9.1796875" style="110"/>
    <col min="8960" max="8960" width="1.7265625" style="110" customWidth="1"/>
    <col min="8961" max="8961" width="1.1796875" style="110" customWidth="1"/>
    <col min="8962" max="8962" width="0.81640625" style="110" customWidth="1"/>
    <col min="8963" max="8963" width="20.26953125" style="110" customWidth="1"/>
    <col min="8964" max="8964" width="15" style="110" customWidth="1"/>
    <col min="8965" max="8971" width="10.7265625" style="110" customWidth="1"/>
    <col min="8972" max="8972" width="10.81640625" style="110" customWidth="1"/>
    <col min="8973" max="8973" width="10.7265625" style="110" customWidth="1"/>
    <col min="8974" max="8977" width="11.81640625" style="110" customWidth="1"/>
    <col min="8978" max="8978" width="14.453125" style="110" customWidth="1"/>
    <col min="8979" max="8979" width="11.81640625" style="110" customWidth="1"/>
    <col min="8980" max="8980" width="12.1796875" style="110" customWidth="1"/>
    <col min="8981" max="8985" width="9.1796875" style="110"/>
    <col min="8986" max="8986" width="13.7265625" style="110" customWidth="1"/>
    <col min="8987" max="9215" width="9.1796875" style="110"/>
    <col min="9216" max="9216" width="1.7265625" style="110" customWidth="1"/>
    <col min="9217" max="9217" width="1.1796875" style="110" customWidth="1"/>
    <col min="9218" max="9218" width="0.81640625" style="110" customWidth="1"/>
    <col min="9219" max="9219" width="20.26953125" style="110" customWidth="1"/>
    <col min="9220" max="9220" width="15" style="110" customWidth="1"/>
    <col min="9221" max="9227" width="10.7265625" style="110" customWidth="1"/>
    <col min="9228" max="9228" width="10.81640625" style="110" customWidth="1"/>
    <col min="9229" max="9229" width="10.7265625" style="110" customWidth="1"/>
    <col min="9230" max="9233" width="11.81640625" style="110" customWidth="1"/>
    <col min="9234" max="9234" width="14.453125" style="110" customWidth="1"/>
    <col min="9235" max="9235" width="11.81640625" style="110" customWidth="1"/>
    <col min="9236" max="9236" width="12.1796875" style="110" customWidth="1"/>
    <col min="9237" max="9241" width="9.1796875" style="110"/>
    <col min="9242" max="9242" width="13.7265625" style="110" customWidth="1"/>
    <col min="9243" max="9471" width="9.1796875" style="110"/>
    <col min="9472" max="9472" width="1.7265625" style="110" customWidth="1"/>
    <col min="9473" max="9473" width="1.1796875" style="110" customWidth="1"/>
    <col min="9474" max="9474" width="0.81640625" style="110" customWidth="1"/>
    <col min="9475" max="9475" width="20.26953125" style="110" customWidth="1"/>
    <col min="9476" max="9476" width="15" style="110" customWidth="1"/>
    <col min="9477" max="9483" width="10.7265625" style="110" customWidth="1"/>
    <col min="9484" max="9484" width="10.81640625" style="110" customWidth="1"/>
    <col min="9485" max="9485" width="10.7265625" style="110" customWidth="1"/>
    <col min="9486" max="9489" width="11.81640625" style="110" customWidth="1"/>
    <col min="9490" max="9490" width="14.453125" style="110" customWidth="1"/>
    <col min="9491" max="9491" width="11.81640625" style="110" customWidth="1"/>
    <col min="9492" max="9492" width="12.1796875" style="110" customWidth="1"/>
    <col min="9493" max="9497" width="9.1796875" style="110"/>
    <col min="9498" max="9498" width="13.7265625" style="110" customWidth="1"/>
    <col min="9499" max="9727" width="9.1796875" style="110"/>
    <col min="9728" max="9728" width="1.7265625" style="110" customWidth="1"/>
    <col min="9729" max="9729" width="1.1796875" style="110" customWidth="1"/>
    <col min="9730" max="9730" width="0.81640625" style="110" customWidth="1"/>
    <col min="9731" max="9731" width="20.26953125" style="110" customWidth="1"/>
    <col min="9732" max="9732" width="15" style="110" customWidth="1"/>
    <col min="9733" max="9739" width="10.7265625" style="110" customWidth="1"/>
    <col min="9740" max="9740" width="10.81640625" style="110" customWidth="1"/>
    <col min="9741" max="9741" width="10.7265625" style="110" customWidth="1"/>
    <col min="9742" max="9745" width="11.81640625" style="110" customWidth="1"/>
    <col min="9746" max="9746" width="14.453125" style="110" customWidth="1"/>
    <col min="9747" max="9747" width="11.81640625" style="110" customWidth="1"/>
    <col min="9748" max="9748" width="12.1796875" style="110" customWidth="1"/>
    <col min="9749" max="9753" width="9.1796875" style="110"/>
    <col min="9754" max="9754" width="13.7265625" style="110" customWidth="1"/>
    <col min="9755" max="9983" width="9.1796875" style="110"/>
    <col min="9984" max="9984" width="1.7265625" style="110" customWidth="1"/>
    <col min="9985" max="9985" width="1.1796875" style="110" customWidth="1"/>
    <col min="9986" max="9986" width="0.81640625" style="110" customWidth="1"/>
    <col min="9987" max="9987" width="20.26953125" style="110" customWidth="1"/>
    <col min="9988" max="9988" width="15" style="110" customWidth="1"/>
    <col min="9989" max="9995" width="10.7265625" style="110" customWidth="1"/>
    <col min="9996" max="9996" width="10.81640625" style="110" customWidth="1"/>
    <col min="9997" max="9997" width="10.7265625" style="110" customWidth="1"/>
    <col min="9998" max="10001" width="11.81640625" style="110" customWidth="1"/>
    <col min="10002" max="10002" width="14.453125" style="110" customWidth="1"/>
    <col min="10003" max="10003" width="11.81640625" style="110" customWidth="1"/>
    <col min="10004" max="10004" width="12.1796875" style="110" customWidth="1"/>
    <col min="10005" max="10009" width="9.1796875" style="110"/>
    <col min="10010" max="10010" width="13.7265625" style="110" customWidth="1"/>
    <col min="10011" max="10239" width="9.1796875" style="110"/>
    <col min="10240" max="10240" width="1.7265625" style="110" customWidth="1"/>
    <col min="10241" max="10241" width="1.1796875" style="110" customWidth="1"/>
    <col min="10242" max="10242" width="0.81640625" style="110" customWidth="1"/>
    <col min="10243" max="10243" width="20.26953125" style="110" customWidth="1"/>
    <col min="10244" max="10244" width="15" style="110" customWidth="1"/>
    <col min="10245" max="10251" width="10.7265625" style="110" customWidth="1"/>
    <col min="10252" max="10252" width="10.81640625" style="110" customWidth="1"/>
    <col min="10253" max="10253" width="10.7265625" style="110" customWidth="1"/>
    <col min="10254" max="10257" width="11.81640625" style="110" customWidth="1"/>
    <col min="10258" max="10258" width="14.453125" style="110" customWidth="1"/>
    <col min="10259" max="10259" width="11.81640625" style="110" customWidth="1"/>
    <col min="10260" max="10260" width="12.1796875" style="110" customWidth="1"/>
    <col min="10261" max="10265" width="9.1796875" style="110"/>
    <col min="10266" max="10266" width="13.7265625" style="110" customWidth="1"/>
    <col min="10267" max="10495" width="9.1796875" style="110"/>
    <col min="10496" max="10496" width="1.7265625" style="110" customWidth="1"/>
    <col min="10497" max="10497" width="1.1796875" style="110" customWidth="1"/>
    <col min="10498" max="10498" width="0.81640625" style="110" customWidth="1"/>
    <col min="10499" max="10499" width="20.26953125" style="110" customWidth="1"/>
    <col min="10500" max="10500" width="15" style="110" customWidth="1"/>
    <col min="10501" max="10507" width="10.7265625" style="110" customWidth="1"/>
    <col min="10508" max="10508" width="10.81640625" style="110" customWidth="1"/>
    <col min="10509" max="10509" width="10.7265625" style="110" customWidth="1"/>
    <col min="10510" max="10513" width="11.81640625" style="110" customWidth="1"/>
    <col min="10514" max="10514" width="14.453125" style="110" customWidth="1"/>
    <col min="10515" max="10515" width="11.81640625" style="110" customWidth="1"/>
    <col min="10516" max="10516" width="12.1796875" style="110" customWidth="1"/>
    <col min="10517" max="10521" width="9.1796875" style="110"/>
    <col min="10522" max="10522" width="13.7265625" style="110" customWidth="1"/>
    <col min="10523" max="10751" width="9.1796875" style="110"/>
    <col min="10752" max="10752" width="1.7265625" style="110" customWidth="1"/>
    <col min="10753" max="10753" width="1.1796875" style="110" customWidth="1"/>
    <col min="10754" max="10754" width="0.81640625" style="110" customWidth="1"/>
    <col min="10755" max="10755" width="20.26953125" style="110" customWidth="1"/>
    <col min="10756" max="10756" width="15" style="110" customWidth="1"/>
    <col min="10757" max="10763" width="10.7265625" style="110" customWidth="1"/>
    <col min="10764" max="10764" width="10.81640625" style="110" customWidth="1"/>
    <col min="10765" max="10765" width="10.7265625" style="110" customWidth="1"/>
    <col min="10766" max="10769" width="11.81640625" style="110" customWidth="1"/>
    <col min="10770" max="10770" width="14.453125" style="110" customWidth="1"/>
    <col min="10771" max="10771" width="11.81640625" style="110" customWidth="1"/>
    <col min="10772" max="10772" width="12.1796875" style="110" customWidth="1"/>
    <col min="10773" max="10777" width="9.1796875" style="110"/>
    <col min="10778" max="10778" width="13.7265625" style="110" customWidth="1"/>
    <col min="10779" max="11007" width="9.1796875" style="110"/>
    <col min="11008" max="11008" width="1.7265625" style="110" customWidth="1"/>
    <col min="11009" max="11009" width="1.1796875" style="110" customWidth="1"/>
    <col min="11010" max="11010" width="0.81640625" style="110" customWidth="1"/>
    <col min="11011" max="11011" width="20.26953125" style="110" customWidth="1"/>
    <col min="11012" max="11012" width="15" style="110" customWidth="1"/>
    <col min="11013" max="11019" width="10.7265625" style="110" customWidth="1"/>
    <col min="11020" max="11020" width="10.81640625" style="110" customWidth="1"/>
    <col min="11021" max="11021" width="10.7265625" style="110" customWidth="1"/>
    <col min="11022" max="11025" width="11.81640625" style="110" customWidth="1"/>
    <col min="11026" max="11026" width="14.453125" style="110" customWidth="1"/>
    <col min="11027" max="11027" width="11.81640625" style="110" customWidth="1"/>
    <col min="11028" max="11028" width="12.1796875" style="110" customWidth="1"/>
    <col min="11029" max="11033" width="9.1796875" style="110"/>
    <col min="11034" max="11034" width="13.7265625" style="110" customWidth="1"/>
    <col min="11035" max="11263" width="9.1796875" style="110"/>
    <col min="11264" max="11264" width="1.7265625" style="110" customWidth="1"/>
    <col min="11265" max="11265" width="1.1796875" style="110" customWidth="1"/>
    <col min="11266" max="11266" width="0.81640625" style="110" customWidth="1"/>
    <col min="11267" max="11267" width="20.26953125" style="110" customWidth="1"/>
    <col min="11268" max="11268" width="15" style="110" customWidth="1"/>
    <col min="11269" max="11275" width="10.7265625" style="110" customWidth="1"/>
    <col min="11276" max="11276" width="10.81640625" style="110" customWidth="1"/>
    <col min="11277" max="11277" width="10.7265625" style="110" customWidth="1"/>
    <col min="11278" max="11281" width="11.81640625" style="110" customWidth="1"/>
    <col min="11282" max="11282" width="14.453125" style="110" customWidth="1"/>
    <col min="11283" max="11283" width="11.81640625" style="110" customWidth="1"/>
    <col min="11284" max="11284" width="12.1796875" style="110" customWidth="1"/>
    <col min="11285" max="11289" width="9.1796875" style="110"/>
    <col min="11290" max="11290" width="13.7265625" style="110" customWidth="1"/>
    <col min="11291" max="11519" width="9.1796875" style="110"/>
    <col min="11520" max="11520" width="1.7265625" style="110" customWidth="1"/>
    <col min="11521" max="11521" width="1.1796875" style="110" customWidth="1"/>
    <col min="11522" max="11522" width="0.81640625" style="110" customWidth="1"/>
    <col min="11523" max="11523" width="20.26953125" style="110" customWidth="1"/>
    <col min="11524" max="11524" width="15" style="110" customWidth="1"/>
    <col min="11525" max="11531" width="10.7265625" style="110" customWidth="1"/>
    <col min="11532" max="11532" width="10.81640625" style="110" customWidth="1"/>
    <col min="11533" max="11533" width="10.7265625" style="110" customWidth="1"/>
    <col min="11534" max="11537" width="11.81640625" style="110" customWidth="1"/>
    <col min="11538" max="11538" width="14.453125" style="110" customWidth="1"/>
    <col min="11539" max="11539" width="11.81640625" style="110" customWidth="1"/>
    <col min="11540" max="11540" width="12.1796875" style="110" customWidth="1"/>
    <col min="11541" max="11545" width="9.1796875" style="110"/>
    <col min="11546" max="11546" width="13.7265625" style="110" customWidth="1"/>
    <col min="11547" max="11775" width="9.1796875" style="110"/>
    <col min="11776" max="11776" width="1.7265625" style="110" customWidth="1"/>
    <col min="11777" max="11777" width="1.1796875" style="110" customWidth="1"/>
    <col min="11778" max="11778" width="0.81640625" style="110" customWidth="1"/>
    <col min="11779" max="11779" width="20.26953125" style="110" customWidth="1"/>
    <col min="11780" max="11780" width="15" style="110" customWidth="1"/>
    <col min="11781" max="11787" width="10.7265625" style="110" customWidth="1"/>
    <col min="11788" max="11788" width="10.81640625" style="110" customWidth="1"/>
    <col min="11789" max="11789" width="10.7265625" style="110" customWidth="1"/>
    <col min="11790" max="11793" width="11.81640625" style="110" customWidth="1"/>
    <col min="11794" max="11794" width="14.453125" style="110" customWidth="1"/>
    <col min="11795" max="11795" width="11.81640625" style="110" customWidth="1"/>
    <col min="11796" max="11796" width="12.1796875" style="110" customWidth="1"/>
    <col min="11797" max="11801" width="9.1796875" style="110"/>
    <col min="11802" max="11802" width="13.7265625" style="110" customWidth="1"/>
    <col min="11803" max="12031" width="9.1796875" style="110"/>
    <col min="12032" max="12032" width="1.7265625" style="110" customWidth="1"/>
    <col min="12033" max="12033" width="1.1796875" style="110" customWidth="1"/>
    <col min="12034" max="12034" width="0.81640625" style="110" customWidth="1"/>
    <col min="12035" max="12035" width="20.26953125" style="110" customWidth="1"/>
    <col min="12036" max="12036" width="15" style="110" customWidth="1"/>
    <col min="12037" max="12043" width="10.7265625" style="110" customWidth="1"/>
    <col min="12044" max="12044" width="10.81640625" style="110" customWidth="1"/>
    <col min="12045" max="12045" width="10.7265625" style="110" customWidth="1"/>
    <col min="12046" max="12049" width="11.81640625" style="110" customWidth="1"/>
    <col min="12050" max="12050" width="14.453125" style="110" customWidth="1"/>
    <col min="12051" max="12051" width="11.81640625" style="110" customWidth="1"/>
    <col min="12052" max="12052" width="12.1796875" style="110" customWidth="1"/>
    <col min="12053" max="12057" width="9.1796875" style="110"/>
    <col min="12058" max="12058" width="13.7265625" style="110" customWidth="1"/>
    <col min="12059" max="12287" width="9.1796875" style="110"/>
    <col min="12288" max="12288" width="1.7265625" style="110" customWidth="1"/>
    <col min="12289" max="12289" width="1.1796875" style="110" customWidth="1"/>
    <col min="12290" max="12290" width="0.81640625" style="110" customWidth="1"/>
    <col min="12291" max="12291" width="20.26953125" style="110" customWidth="1"/>
    <col min="12292" max="12292" width="15" style="110" customWidth="1"/>
    <col min="12293" max="12299" width="10.7265625" style="110" customWidth="1"/>
    <col min="12300" max="12300" width="10.81640625" style="110" customWidth="1"/>
    <col min="12301" max="12301" width="10.7265625" style="110" customWidth="1"/>
    <col min="12302" max="12305" width="11.81640625" style="110" customWidth="1"/>
    <col min="12306" max="12306" width="14.453125" style="110" customWidth="1"/>
    <col min="12307" max="12307" width="11.81640625" style="110" customWidth="1"/>
    <col min="12308" max="12308" width="12.1796875" style="110" customWidth="1"/>
    <col min="12309" max="12313" width="9.1796875" style="110"/>
    <col min="12314" max="12314" width="13.7265625" style="110" customWidth="1"/>
    <col min="12315" max="12543" width="9.1796875" style="110"/>
    <col min="12544" max="12544" width="1.7265625" style="110" customWidth="1"/>
    <col min="12545" max="12545" width="1.1796875" style="110" customWidth="1"/>
    <col min="12546" max="12546" width="0.81640625" style="110" customWidth="1"/>
    <col min="12547" max="12547" width="20.26953125" style="110" customWidth="1"/>
    <col min="12548" max="12548" width="15" style="110" customWidth="1"/>
    <col min="12549" max="12555" width="10.7265625" style="110" customWidth="1"/>
    <col min="12556" max="12556" width="10.81640625" style="110" customWidth="1"/>
    <col min="12557" max="12557" width="10.7265625" style="110" customWidth="1"/>
    <col min="12558" max="12561" width="11.81640625" style="110" customWidth="1"/>
    <col min="12562" max="12562" width="14.453125" style="110" customWidth="1"/>
    <col min="12563" max="12563" width="11.81640625" style="110" customWidth="1"/>
    <col min="12564" max="12564" width="12.1796875" style="110" customWidth="1"/>
    <col min="12565" max="12569" width="9.1796875" style="110"/>
    <col min="12570" max="12570" width="13.7265625" style="110" customWidth="1"/>
    <col min="12571" max="12799" width="9.1796875" style="110"/>
    <col min="12800" max="12800" width="1.7265625" style="110" customWidth="1"/>
    <col min="12801" max="12801" width="1.1796875" style="110" customWidth="1"/>
    <col min="12802" max="12802" width="0.81640625" style="110" customWidth="1"/>
    <col min="12803" max="12803" width="20.26953125" style="110" customWidth="1"/>
    <col min="12804" max="12804" width="15" style="110" customWidth="1"/>
    <col min="12805" max="12811" width="10.7265625" style="110" customWidth="1"/>
    <col min="12812" max="12812" width="10.81640625" style="110" customWidth="1"/>
    <col min="12813" max="12813" width="10.7265625" style="110" customWidth="1"/>
    <col min="12814" max="12817" width="11.81640625" style="110" customWidth="1"/>
    <col min="12818" max="12818" width="14.453125" style="110" customWidth="1"/>
    <col min="12819" max="12819" width="11.81640625" style="110" customWidth="1"/>
    <col min="12820" max="12820" width="12.1796875" style="110" customWidth="1"/>
    <col min="12821" max="12825" width="9.1796875" style="110"/>
    <col min="12826" max="12826" width="13.7265625" style="110" customWidth="1"/>
    <col min="12827" max="13055" width="9.1796875" style="110"/>
    <col min="13056" max="13056" width="1.7265625" style="110" customWidth="1"/>
    <col min="13057" max="13057" width="1.1796875" style="110" customWidth="1"/>
    <col min="13058" max="13058" width="0.81640625" style="110" customWidth="1"/>
    <col min="13059" max="13059" width="20.26953125" style="110" customWidth="1"/>
    <col min="13060" max="13060" width="15" style="110" customWidth="1"/>
    <col min="13061" max="13067" width="10.7265625" style="110" customWidth="1"/>
    <col min="13068" max="13068" width="10.81640625" style="110" customWidth="1"/>
    <col min="13069" max="13069" width="10.7265625" style="110" customWidth="1"/>
    <col min="13070" max="13073" width="11.81640625" style="110" customWidth="1"/>
    <col min="13074" max="13074" width="14.453125" style="110" customWidth="1"/>
    <col min="13075" max="13075" width="11.81640625" style="110" customWidth="1"/>
    <col min="13076" max="13076" width="12.1796875" style="110" customWidth="1"/>
    <col min="13077" max="13081" width="9.1796875" style="110"/>
    <col min="13082" max="13082" width="13.7265625" style="110" customWidth="1"/>
    <col min="13083" max="13311" width="9.1796875" style="110"/>
    <col min="13312" max="13312" width="1.7265625" style="110" customWidth="1"/>
    <col min="13313" max="13313" width="1.1796875" style="110" customWidth="1"/>
    <col min="13314" max="13314" width="0.81640625" style="110" customWidth="1"/>
    <col min="13315" max="13315" width="20.26953125" style="110" customWidth="1"/>
    <col min="13316" max="13316" width="15" style="110" customWidth="1"/>
    <col min="13317" max="13323" width="10.7265625" style="110" customWidth="1"/>
    <col min="13324" max="13324" width="10.81640625" style="110" customWidth="1"/>
    <col min="13325" max="13325" width="10.7265625" style="110" customWidth="1"/>
    <col min="13326" max="13329" width="11.81640625" style="110" customWidth="1"/>
    <col min="13330" max="13330" width="14.453125" style="110" customWidth="1"/>
    <col min="13331" max="13331" width="11.81640625" style="110" customWidth="1"/>
    <col min="13332" max="13332" width="12.1796875" style="110" customWidth="1"/>
    <col min="13333" max="13337" width="9.1796875" style="110"/>
    <col min="13338" max="13338" width="13.7265625" style="110" customWidth="1"/>
    <col min="13339" max="13567" width="9.1796875" style="110"/>
    <col min="13568" max="13568" width="1.7265625" style="110" customWidth="1"/>
    <col min="13569" max="13569" width="1.1796875" style="110" customWidth="1"/>
    <col min="13570" max="13570" width="0.81640625" style="110" customWidth="1"/>
    <col min="13571" max="13571" width="20.26953125" style="110" customWidth="1"/>
    <col min="13572" max="13572" width="15" style="110" customWidth="1"/>
    <col min="13573" max="13579" width="10.7265625" style="110" customWidth="1"/>
    <col min="13580" max="13580" width="10.81640625" style="110" customWidth="1"/>
    <col min="13581" max="13581" width="10.7265625" style="110" customWidth="1"/>
    <col min="13582" max="13585" width="11.81640625" style="110" customWidth="1"/>
    <col min="13586" max="13586" width="14.453125" style="110" customWidth="1"/>
    <col min="13587" max="13587" width="11.81640625" style="110" customWidth="1"/>
    <col min="13588" max="13588" width="12.1796875" style="110" customWidth="1"/>
    <col min="13589" max="13593" width="9.1796875" style="110"/>
    <col min="13594" max="13594" width="13.7265625" style="110" customWidth="1"/>
    <col min="13595" max="13823" width="9.1796875" style="110"/>
    <col min="13824" max="13824" width="1.7265625" style="110" customWidth="1"/>
    <col min="13825" max="13825" width="1.1796875" style="110" customWidth="1"/>
    <col min="13826" max="13826" width="0.81640625" style="110" customWidth="1"/>
    <col min="13827" max="13827" width="20.26953125" style="110" customWidth="1"/>
    <col min="13828" max="13828" width="15" style="110" customWidth="1"/>
    <col min="13829" max="13835" width="10.7265625" style="110" customWidth="1"/>
    <col min="13836" max="13836" width="10.81640625" style="110" customWidth="1"/>
    <col min="13837" max="13837" width="10.7265625" style="110" customWidth="1"/>
    <col min="13838" max="13841" width="11.81640625" style="110" customWidth="1"/>
    <col min="13842" max="13842" width="14.453125" style="110" customWidth="1"/>
    <col min="13843" max="13843" width="11.81640625" style="110" customWidth="1"/>
    <col min="13844" max="13844" width="12.1796875" style="110" customWidth="1"/>
    <col min="13845" max="13849" width="9.1796875" style="110"/>
    <col min="13850" max="13850" width="13.7265625" style="110" customWidth="1"/>
    <col min="13851" max="14079" width="9.1796875" style="110"/>
    <col min="14080" max="14080" width="1.7265625" style="110" customWidth="1"/>
    <col min="14081" max="14081" width="1.1796875" style="110" customWidth="1"/>
    <col min="14082" max="14082" width="0.81640625" style="110" customWidth="1"/>
    <col min="14083" max="14083" width="20.26953125" style="110" customWidth="1"/>
    <col min="14084" max="14084" width="15" style="110" customWidth="1"/>
    <col min="14085" max="14091" width="10.7265625" style="110" customWidth="1"/>
    <col min="14092" max="14092" width="10.81640625" style="110" customWidth="1"/>
    <col min="14093" max="14093" width="10.7265625" style="110" customWidth="1"/>
    <col min="14094" max="14097" width="11.81640625" style="110" customWidth="1"/>
    <col min="14098" max="14098" width="14.453125" style="110" customWidth="1"/>
    <col min="14099" max="14099" width="11.81640625" style="110" customWidth="1"/>
    <col min="14100" max="14100" width="12.1796875" style="110" customWidth="1"/>
    <col min="14101" max="14105" width="9.1796875" style="110"/>
    <col min="14106" max="14106" width="13.7265625" style="110" customWidth="1"/>
    <col min="14107" max="14335" width="9.1796875" style="110"/>
    <col min="14336" max="14336" width="1.7265625" style="110" customWidth="1"/>
    <col min="14337" max="14337" width="1.1796875" style="110" customWidth="1"/>
    <col min="14338" max="14338" width="0.81640625" style="110" customWidth="1"/>
    <col min="14339" max="14339" width="20.26953125" style="110" customWidth="1"/>
    <col min="14340" max="14340" width="15" style="110" customWidth="1"/>
    <col min="14341" max="14347" width="10.7265625" style="110" customWidth="1"/>
    <col min="14348" max="14348" width="10.81640625" style="110" customWidth="1"/>
    <col min="14349" max="14349" width="10.7265625" style="110" customWidth="1"/>
    <col min="14350" max="14353" width="11.81640625" style="110" customWidth="1"/>
    <col min="14354" max="14354" width="14.453125" style="110" customWidth="1"/>
    <col min="14355" max="14355" width="11.81640625" style="110" customWidth="1"/>
    <col min="14356" max="14356" width="12.1796875" style="110" customWidth="1"/>
    <col min="14357" max="14361" width="9.1796875" style="110"/>
    <col min="14362" max="14362" width="13.7265625" style="110" customWidth="1"/>
    <col min="14363" max="14591" width="9.1796875" style="110"/>
    <col min="14592" max="14592" width="1.7265625" style="110" customWidth="1"/>
    <col min="14593" max="14593" width="1.1796875" style="110" customWidth="1"/>
    <col min="14594" max="14594" width="0.81640625" style="110" customWidth="1"/>
    <col min="14595" max="14595" width="20.26953125" style="110" customWidth="1"/>
    <col min="14596" max="14596" width="15" style="110" customWidth="1"/>
    <col min="14597" max="14603" width="10.7265625" style="110" customWidth="1"/>
    <col min="14604" max="14604" width="10.81640625" style="110" customWidth="1"/>
    <col min="14605" max="14605" width="10.7265625" style="110" customWidth="1"/>
    <col min="14606" max="14609" width="11.81640625" style="110" customWidth="1"/>
    <col min="14610" max="14610" width="14.453125" style="110" customWidth="1"/>
    <col min="14611" max="14611" width="11.81640625" style="110" customWidth="1"/>
    <col min="14612" max="14612" width="12.1796875" style="110" customWidth="1"/>
    <col min="14613" max="14617" width="9.1796875" style="110"/>
    <col min="14618" max="14618" width="13.7265625" style="110" customWidth="1"/>
    <col min="14619" max="14847" width="9.1796875" style="110"/>
    <col min="14848" max="14848" width="1.7265625" style="110" customWidth="1"/>
    <col min="14849" max="14849" width="1.1796875" style="110" customWidth="1"/>
    <col min="14850" max="14850" width="0.81640625" style="110" customWidth="1"/>
    <col min="14851" max="14851" width="20.26953125" style="110" customWidth="1"/>
    <col min="14852" max="14852" width="15" style="110" customWidth="1"/>
    <col min="14853" max="14859" width="10.7265625" style="110" customWidth="1"/>
    <col min="14860" max="14860" width="10.81640625" style="110" customWidth="1"/>
    <col min="14861" max="14861" width="10.7265625" style="110" customWidth="1"/>
    <col min="14862" max="14865" width="11.81640625" style="110" customWidth="1"/>
    <col min="14866" max="14866" width="14.453125" style="110" customWidth="1"/>
    <col min="14867" max="14867" width="11.81640625" style="110" customWidth="1"/>
    <col min="14868" max="14868" width="12.1796875" style="110" customWidth="1"/>
    <col min="14869" max="14873" width="9.1796875" style="110"/>
    <col min="14874" max="14874" width="13.7265625" style="110" customWidth="1"/>
    <col min="14875" max="15103" width="9.1796875" style="110"/>
    <col min="15104" max="15104" width="1.7265625" style="110" customWidth="1"/>
    <col min="15105" max="15105" width="1.1796875" style="110" customWidth="1"/>
    <col min="15106" max="15106" width="0.81640625" style="110" customWidth="1"/>
    <col min="15107" max="15107" width="20.26953125" style="110" customWidth="1"/>
    <col min="15108" max="15108" width="15" style="110" customWidth="1"/>
    <col min="15109" max="15115" width="10.7265625" style="110" customWidth="1"/>
    <col min="15116" max="15116" width="10.81640625" style="110" customWidth="1"/>
    <col min="15117" max="15117" width="10.7265625" style="110" customWidth="1"/>
    <col min="15118" max="15121" width="11.81640625" style="110" customWidth="1"/>
    <col min="15122" max="15122" width="14.453125" style="110" customWidth="1"/>
    <col min="15123" max="15123" width="11.81640625" style="110" customWidth="1"/>
    <col min="15124" max="15124" width="12.1796875" style="110" customWidth="1"/>
    <col min="15125" max="15129" width="9.1796875" style="110"/>
    <col min="15130" max="15130" width="13.7265625" style="110" customWidth="1"/>
    <col min="15131" max="15359" width="9.1796875" style="110"/>
    <col min="15360" max="15360" width="1.7265625" style="110" customWidth="1"/>
    <col min="15361" max="15361" width="1.1796875" style="110" customWidth="1"/>
    <col min="15362" max="15362" width="0.81640625" style="110" customWidth="1"/>
    <col min="15363" max="15363" width="20.26953125" style="110" customWidth="1"/>
    <col min="15364" max="15364" width="15" style="110" customWidth="1"/>
    <col min="15365" max="15371" width="10.7265625" style="110" customWidth="1"/>
    <col min="15372" max="15372" width="10.81640625" style="110" customWidth="1"/>
    <col min="15373" max="15373" width="10.7265625" style="110" customWidth="1"/>
    <col min="15374" max="15377" width="11.81640625" style="110" customWidth="1"/>
    <col min="15378" max="15378" width="14.453125" style="110" customWidth="1"/>
    <col min="15379" max="15379" width="11.81640625" style="110" customWidth="1"/>
    <col min="15380" max="15380" width="12.1796875" style="110" customWidth="1"/>
    <col min="15381" max="15385" width="9.1796875" style="110"/>
    <col min="15386" max="15386" width="13.7265625" style="110" customWidth="1"/>
    <col min="15387" max="15615" width="9.1796875" style="110"/>
    <col min="15616" max="15616" width="1.7265625" style="110" customWidth="1"/>
    <col min="15617" max="15617" width="1.1796875" style="110" customWidth="1"/>
    <col min="15618" max="15618" width="0.81640625" style="110" customWidth="1"/>
    <col min="15619" max="15619" width="20.26953125" style="110" customWidth="1"/>
    <col min="15620" max="15620" width="15" style="110" customWidth="1"/>
    <col min="15621" max="15627" width="10.7265625" style="110" customWidth="1"/>
    <col min="15628" max="15628" width="10.81640625" style="110" customWidth="1"/>
    <col min="15629" max="15629" width="10.7265625" style="110" customWidth="1"/>
    <col min="15630" max="15633" width="11.81640625" style="110" customWidth="1"/>
    <col min="15634" max="15634" width="14.453125" style="110" customWidth="1"/>
    <col min="15635" max="15635" width="11.81640625" style="110" customWidth="1"/>
    <col min="15636" max="15636" width="12.1796875" style="110" customWidth="1"/>
    <col min="15637" max="15641" width="9.1796875" style="110"/>
    <col min="15642" max="15642" width="13.7265625" style="110" customWidth="1"/>
    <col min="15643" max="15871" width="9.1796875" style="110"/>
    <col min="15872" max="15872" width="1.7265625" style="110" customWidth="1"/>
    <col min="15873" max="15873" width="1.1796875" style="110" customWidth="1"/>
    <col min="15874" max="15874" width="0.81640625" style="110" customWidth="1"/>
    <col min="15875" max="15875" width="20.26953125" style="110" customWidth="1"/>
    <col min="15876" max="15876" width="15" style="110" customWidth="1"/>
    <col min="15877" max="15883" width="10.7265625" style="110" customWidth="1"/>
    <col min="15884" max="15884" width="10.81640625" style="110" customWidth="1"/>
    <col min="15885" max="15885" width="10.7265625" style="110" customWidth="1"/>
    <col min="15886" max="15889" width="11.81640625" style="110" customWidth="1"/>
    <col min="15890" max="15890" width="14.453125" style="110" customWidth="1"/>
    <col min="15891" max="15891" width="11.81640625" style="110" customWidth="1"/>
    <col min="15892" max="15892" width="12.1796875" style="110" customWidth="1"/>
    <col min="15893" max="15897" width="9.1796875" style="110"/>
    <col min="15898" max="15898" width="13.7265625" style="110" customWidth="1"/>
    <col min="15899" max="16127" width="9.1796875" style="110"/>
    <col min="16128" max="16128" width="1.7265625" style="110" customWidth="1"/>
    <col min="16129" max="16129" width="1.1796875" style="110" customWidth="1"/>
    <col min="16130" max="16130" width="0.81640625" style="110" customWidth="1"/>
    <col min="16131" max="16131" width="20.26953125" style="110" customWidth="1"/>
    <col min="16132" max="16132" width="15" style="110" customWidth="1"/>
    <col min="16133" max="16139" width="10.7265625" style="110" customWidth="1"/>
    <col min="16140" max="16140" width="10.81640625" style="110" customWidth="1"/>
    <col min="16141" max="16141" width="10.7265625" style="110" customWidth="1"/>
    <col min="16142" max="16145" width="11.81640625" style="110" customWidth="1"/>
    <col min="16146" max="16146" width="14.453125" style="110" customWidth="1"/>
    <col min="16147" max="16147" width="11.81640625" style="110" customWidth="1"/>
    <col min="16148" max="16148" width="12.1796875" style="110" customWidth="1"/>
    <col min="16149" max="16153" width="9.1796875" style="110"/>
    <col min="16154" max="16154" width="13.7265625" style="110" customWidth="1"/>
    <col min="16155" max="16381" width="9.1796875" style="110"/>
    <col min="16382" max="16384" width="9.1796875" style="110" customWidth="1"/>
  </cols>
  <sheetData>
    <row r="1" spans="1:17" ht="20" x14ac:dyDescent="0.25">
      <c r="A1" s="19"/>
      <c r="B1" s="221" t="s">
        <v>123</v>
      </c>
    </row>
    <row r="4" spans="1:17" ht="45.65" customHeight="1" x14ac:dyDescent="0.25">
      <c r="B4" s="1671" t="s">
        <v>442</v>
      </c>
      <c r="C4" s="1672"/>
      <c r="D4" s="1672"/>
      <c r="E4" s="1672"/>
      <c r="F4" s="1672"/>
      <c r="G4" s="1672"/>
      <c r="H4" s="1672"/>
      <c r="I4" s="1672"/>
      <c r="J4" s="1672"/>
      <c r="K4" s="1672"/>
      <c r="L4" s="1672"/>
      <c r="M4" s="1672"/>
      <c r="N4" s="1672"/>
      <c r="O4" s="1672"/>
      <c r="P4" s="1672"/>
      <c r="Q4" s="1673"/>
    </row>
    <row r="5" spans="1:17" ht="12.65" customHeight="1" x14ac:dyDescent="0.25"/>
    <row r="6" spans="1:17" ht="13" thickBot="1" x14ac:dyDescent="0.3"/>
    <row r="7" spans="1:17" ht="26.25" customHeight="1" thickBot="1" x14ac:dyDescent="0.3">
      <c r="B7" s="1243" t="s">
        <v>306</v>
      </c>
      <c r="C7" s="1266"/>
      <c r="D7" s="1266"/>
      <c r="E7" s="1266"/>
      <c r="F7" s="1266"/>
      <c r="G7" s="1266"/>
      <c r="H7" s="1266"/>
      <c r="I7" s="1266"/>
      <c r="J7" s="1266"/>
      <c r="K7" s="1266"/>
      <c r="L7" s="1266"/>
      <c r="M7" s="1267"/>
      <c r="N7" s="1674" t="s">
        <v>153</v>
      </c>
      <c r="O7" s="1668"/>
      <c r="P7" s="1676" t="s">
        <v>466</v>
      </c>
      <c r="Q7" s="1677"/>
    </row>
    <row r="8" spans="1:17" ht="26.25" customHeight="1" x14ac:dyDescent="0.5">
      <c r="B8" s="1680" t="s">
        <v>397</v>
      </c>
      <c r="C8" s="1547"/>
      <c r="D8" s="1547"/>
      <c r="E8" s="1547"/>
      <c r="F8" s="1547"/>
      <c r="G8" s="1681"/>
      <c r="H8" s="1682" t="s">
        <v>398</v>
      </c>
      <c r="I8" s="1683"/>
      <c r="J8" s="1683"/>
      <c r="K8" s="1683"/>
      <c r="L8" s="1683"/>
      <c r="M8" s="1684"/>
      <c r="N8" s="1675"/>
      <c r="O8" s="1670"/>
      <c r="P8" s="1678"/>
      <c r="Q8" s="1679"/>
    </row>
    <row r="9" spans="1:17" ht="23" x14ac:dyDescent="0.25">
      <c r="B9" s="1254" t="s">
        <v>2</v>
      </c>
      <c r="C9" s="1255"/>
      <c r="D9" s="1662" t="s">
        <v>3</v>
      </c>
      <c r="E9" s="1255"/>
      <c r="F9" s="1662" t="s">
        <v>4</v>
      </c>
      <c r="G9" s="1257"/>
      <c r="H9" s="1662" t="s">
        <v>2</v>
      </c>
      <c r="I9" s="1255"/>
      <c r="J9" s="1662" t="s">
        <v>3</v>
      </c>
      <c r="K9" s="1255"/>
      <c r="L9" s="1662" t="s">
        <v>4</v>
      </c>
      <c r="M9" s="1259"/>
      <c r="N9" s="1675"/>
      <c r="O9" s="1670"/>
      <c r="P9" s="1678"/>
      <c r="Q9" s="1679"/>
    </row>
    <row r="10" spans="1:17" ht="27" customHeight="1" thickBot="1" x14ac:dyDescent="0.3">
      <c r="B10" s="1217" t="s">
        <v>34</v>
      </c>
      <c r="C10" s="1218" t="s">
        <v>25</v>
      </c>
      <c r="D10" s="1219"/>
      <c r="E10" s="1218" t="s">
        <v>25</v>
      </c>
      <c r="F10" s="1219"/>
      <c r="G10" s="1220" t="s">
        <v>25</v>
      </c>
      <c r="H10" s="1219"/>
      <c r="I10" s="1218" t="s">
        <v>25</v>
      </c>
      <c r="J10" s="1219"/>
      <c r="K10" s="1218" t="s">
        <v>25</v>
      </c>
      <c r="L10" s="1219"/>
      <c r="M10" s="1221" t="s">
        <v>25</v>
      </c>
      <c r="N10" s="1207"/>
      <c r="O10" s="1206" t="s">
        <v>25</v>
      </c>
      <c r="P10" s="1207"/>
      <c r="Q10" s="1206" t="s">
        <v>25</v>
      </c>
    </row>
    <row r="11" spans="1:17" ht="27" customHeight="1" thickBot="1" x14ac:dyDescent="0.3">
      <c r="B11" s="1203">
        <v>611.94000000000005</v>
      </c>
      <c r="C11" s="737">
        <f t="shared" ref="C11" si="0">ROUND(B11 * (1 + VAT), 2)</f>
        <v>703.73</v>
      </c>
      <c r="D11" s="1205">
        <v>186.18</v>
      </c>
      <c r="E11" s="737">
        <f t="shared" ref="E11" si="1">ROUND(D11 * (1 + VAT), 2)</f>
        <v>214.11</v>
      </c>
      <c r="F11" s="1205">
        <v>101.66</v>
      </c>
      <c r="G11" s="737">
        <f t="shared" ref="G11:K11" si="2">ROUND(F11 * (1 + VAT), 2)</f>
        <v>116.91</v>
      </c>
      <c r="H11" s="1205">
        <v>200.38</v>
      </c>
      <c r="I11" s="737">
        <f t="shared" si="2"/>
        <v>230.44</v>
      </c>
      <c r="J11" s="1205">
        <v>138.26</v>
      </c>
      <c r="K11" s="737">
        <f t="shared" si="2"/>
        <v>159</v>
      </c>
      <c r="L11" s="1205">
        <v>88.15</v>
      </c>
      <c r="M11" s="1204">
        <f t="shared" ref="M11" si="3">ROUND(L11 * (1 + VAT), 2)</f>
        <v>101.37</v>
      </c>
      <c r="N11" s="1209">
        <v>0</v>
      </c>
      <c r="O11" s="1208">
        <f t="shared" ref="O11:Q11" si="4">ROUND(N11 * (1 + VAT), 2)</f>
        <v>0</v>
      </c>
      <c r="P11" s="1209">
        <v>126.39</v>
      </c>
      <c r="Q11" s="1208">
        <f t="shared" si="4"/>
        <v>145.35</v>
      </c>
    </row>
    <row r="12" spans="1:17" ht="20" x14ac:dyDescent="0.4">
      <c r="B12" s="1222" t="s">
        <v>467</v>
      </c>
      <c r="C12" s="439"/>
      <c r="D12" s="439"/>
      <c r="E12" s="439"/>
    </row>
    <row r="14" spans="1:17" ht="13" thickBot="1" x14ac:dyDescent="0.3"/>
    <row r="15" spans="1:17" ht="12.65" customHeight="1" x14ac:dyDescent="0.25">
      <c r="B15" s="1663"/>
      <c r="C15" s="1664"/>
      <c r="D15" s="1667" t="s">
        <v>443</v>
      </c>
      <c r="E15" s="1668"/>
    </row>
    <row r="16" spans="1:17" ht="65.25" customHeight="1" x14ac:dyDescent="0.25">
      <c r="B16" s="1663"/>
      <c r="C16" s="1664"/>
      <c r="D16" s="1669"/>
      <c r="E16" s="1670"/>
    </row>
    <row r="17" spans="2:5" ht="23" thickBot="1" x14ac:dyDescent="0.5">
      <c r="B17" s="1665"/>
      <c r="C17" s="1666"/>
      <c r="D17" s="1210"/>
      <c r="E17" s="1211" t="s">
        <v>25</v>
      </c>
    </row>
    <row r="18" spans="2:5" ht="23" x14ac:dyDescent="0.25">
      <c r="B18" s="1659" t="s">
        <v>444</v>
      </c>
      <c r="C18" s="1263"/>
      <c r="D18" s="1212">
        <v>10.52</v>
      </c>
      <c r="E18" s="1213">
        <f>ROUND(D18 * (1 + VAT), 2)</f>
        <v>12.1</v>
      </c>
    </row>
    <row r="19" spans="2:5" ht="23" x14ac:dyDescent="0.25">
      <c r="B19" s="1659" t="s">
        <v>445</v>
      </c>
      <c r="C19" s="1263"/>
      <c r="D19" s="1212">
        <v>19.71</v>
      </c>
      <c r="E19" s="1213">
        <f>ROUND(D19 * (1 + VAT), 2)</f>
        <v>22.67</v>
      </c>
    </row>
    <row r="20" spans="2:5" ht="23" x14ac:dyDescent="0.25">
      <c r="B20" s="1659" t="s">
        <v>446</v>
      </c>
      <c r="C20" s="1263"/>
      <c r="D20" s="1212">
        <v>40.69</v>
      </c>
      <c r="E20" s="1213">
        <f>ROUND(D20 * (1 + VAT), 2)</f>
        <v>46.79</v>
      </c>
    </row>
    <row r="21" spans="2:5" ht="23.5" thickBot="1" x14ac:dyDescent="0.3">
      <c r="B21" s="1660" t="s">
        <v>447</v>
      </c>
      <c r="C21" s="1661"/>
      <c r="D21" s="1214">
        <v>6.43</v>
      </c>
      <c r="E21" s="1215">
        <f>ROUND(D21 * (1 + VAT), 2)</f>
        <v>7.39</v>
      </c>
    </row>
    <row r="22" spans="2:5" ht="22.5" x14ac:dyDescent="0.45">
      <c r="B22" s="539" t="s">
        <v>464</v>
      </c>
    </row>
  </sheetData>
  <mergeCells count="18">
    <mergeCell ref="L9:M9"/>
    <mergeCell ref="B15:C17"/>
    <mergeCell ref="D15:E16"/>
    <mergeCell ref="B4:Q4"/>
    <mergeCell ref="B7:M7"/>
    <mergeCell ref="N7:O9"/>
    <mergeCell ref="P7:Q9"/>
    <mergeCell ref="B8:G8"/>
    <mergeCell ref="H8:M8"/>
    <mergeCell ref="B9:C9"/>
    <mergeCell ref="D9:E9"/>
    <mergeCell ref="F9:G9"/>
    <mergeCell ref="H9:I9"/>
    <mergeCell ref="B18:C18"/>
    <mergeCell ref="B19:C19"/>
    <mergeCell ref="B20:C20"/>
    <mergeCell ref="B21:C21"/>
    <mergeCell ref="J9:K9"/>
  </mergeCells>
  <hyperlinks>
    <hyperlink ref="B12" location="'Gen Reconciliatons'!E33" display="Refer to Gen-offset tables for the credit rate for energy exported" xr:uid="{64091AF0-6811-49CA-AA9A-23AEE5EFB38C}"/>
    <hyperlink ref="B1" location="Menu!A1" display="Back to menu" xr:uid="{5619980E-9B6C-437F-A5E1-29A7B349D49B}"/>
  </hyperlinks>
  <pageMargins left="0.7" right="0.7" top="0.75" bottom="0.75" header="0.3" footer="0.3"/>
  <pageSetup scale="31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2" tint="-0.249977111117893"/>
    <pageSetUpPr fitToPage="1"/>
  </sheetPr>
  <dimension ref="A1:AV55"/>
  <sheetViews>
    <sheetView showGridLines="0" zoomScale="50" zoomScaleNormal="50" workbookViewId="0">
      <selection activeCell="J10" sqref="J10"/>
    </sheetView>
  </sheetViews>
  <sheetFormatPr defaultColWidth="9.1796875" defaultRowHeight="12.5" x14ac:dyDescent="0.25"/>
  <cols>
    <col min="1" max="1" width="2.6328125" style="91" customWidth="1"/>
    <col min="2" max="2" width="2.54296875" style="91" customWidth="1"/>
    <col min="3" max="6" width="21" style="91" customWidth="1"/>
    <col min="7" max="7" width="1.453125" style="91" customWidth="1"/>
    <col min="8" max="8" width="7.26953125" style="91" customWidth="1"/>
    <col min="9" max="11" width="17.26953125" style="91" customWidth="1"/>
    <col min="12" max="12" width="11.81640625" style="91" customWidth="1"/>
    <col min="13" max="16384" width="9.1796875" style="91"/>
  </cols>
  <sheetData>
    <row r="1" spans="1:48" ht="36" customHeight="1" x14ac:dyDescent="0.25">
      <c r="B1" s="19"/>
      <c r="C1" s="221" t="s">
        <v>123</v>
      </c>
      <c r="J1" s="32"/>
      <c r="K1" s="8"/>
    </row>
    <row r="2" spans="1:48" ht="66.75" customHeight="1" x14ac:dyDescent="0.25">
      <c r="B2" s="1567" t="s">
        <v>409</v>
      </c>
      <c r="C2" s="1568"/>
      <c r="D2" s="1568"/>
      <c r="E2" s="1568"/>
      <c r="F2" s="1568"/>
      <c r="G2" s="1568"/>
      <c r="H2" s="1569"/>
      <c r="I2" s="110"/>
      <c r="J2" s="32"/>
      <c r="K2" s="8"/>
      <c r="L2" s="110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spans="1:48" ht="14.15" customHeight="1" thickBot="1" x14ac:dyDescent="0.3">
      <c r="B3" s="19"/>
      <c r="H3" s="110"/>
      <c r="I3" s="110"/>
      <c r="J3" s="32"/>
      <c r="K3" s="8"/>
      <c r="L3" s="110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 s="8" customFormat="1" ht="30.75" customHeight="1" x14ac:dyDescent="0.25">
      <c r="B4" s="24"/>
      <c r="C4" s="1613" t="s">
        <v>52</v>
      </c>
      <c r="D4" s="1615"/>
      <c r="E4" s="1689" t="s">
        <v>325</v>
      </c>
      <c r="F4" s="1690"/>
      <c r="G4" s="109"/>
      <c r="H4" s="110"/>
      <c r="I4" s="110"/>
      <c r="J4" s="32"/>
      <c r="L4" s="110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 s="8" customFormat="1" ht="25.5" customHeight="1" x14ac:dyDescent="0.5">
      <c r="B5" s="24"/>
      <c r="C5" s="1288"/>
      <c r="D5" s="1289"/>
      <c r="E5" s="960"/>
      <c r="F5" s="876" t="s">
        <v>25</v>
      </c>
      <c r="H5" s="110"/>
      <c r="I5" s="110"/>
      <c r="J5" s="32"/>
      <c r="L5" s="110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 s="8" customFormat="1" ht="30" customHeight="1" x14ac:dyDescent="0.25">
      <c r="B6" s="24"/>
      <c r="C6" s="1685" t="s">
        <v>410</v>
      </c>
      <c r="D6" s="1686"/>
      <c r="E6" s="882">
        <v>232.31</v>
      </c>
      <c r="F6" s="961">
        <f>ROUND(E6 * (1 + VAT), 2)</f>
        <v>267.16000000000003</v>
      </c>
      <c r="H6" s="110"/>
      <c r="I6" s="110"/>
      <c r="J6" s="32"/>
      <c r="L6" s="110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48" s="8" customFormat="1" ht="30" customHeight="1" thickBot="1" x14ac:dyDescent="0.3">
      <c r="B7" s="24"/>
      <c r="C7" s="1687" t="s">
        <v>411</v>
      </c>
      <c r="D7" s="1688"/>
      <c r="E7" s="882">
        <v>394.86</v>
      </c>
      <c r="F7" s="962">
        <f>ROUND(E7 * (1 + VAT), 2)</f>
        <v>454.09</v>
      </c>
      <c r="H7" s="110"/>
      <c r="I7" s="110"/>
      <c r="J7" s="32"/>
      <c r="L7" s="110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 s="8" customFormat="1" ht="17.25" customHeight="1" x14ac:dyDescent="0.25">
      <c r="A8" s="32"/>
      <c r="B8" s="32"/>
      <c r="C8" s="963"/>
      <c r="D8" s="963"/>
      <c r="E8" s="963"/>
      <c r="F8" s="964"/>
      <c r="G8" s="32"/>
      <c r="H8" s="110"/>
      <c r="I8" s="110"/>
      <c r="J8" s="32"/>
      <c r="L8" s="110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 s="8" customFormat="1" ht="18" customHeight="1" thickBot="1" x14ac:dyDescent="0.3">
      <c r="A9" s="32"/>
      <c r="B9" s="32"/>
      <c r="C9" s="964"/>
      <c r="D9" s="964"/>
      <c r="E9" s="965"/>
      <c r="F9" s="964"/>
      <c r="G9" s="32"/>
      <c r="H9" s="110"/>
      <c r="I9" s="110"/>
      <c r="J9" s="32"/>
      <c r="L9" s="110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</row>
    <row r="10" spans="1:48" ht="29.25" customHeight="1" x14ac:dyDescent="0.25">
      <c r="A10" s="32"/>
      <c r="B10" s="32"/>
      <c r="C10" s="1613" t="s">
        <v>53</v>
      </c>
      <c r="D10" s="1615"/>
      <c r="E10" s="1689" t="s">
        <v>325</v>
      </c>
      <c r="F10" s="1690"/>
      <c r="H10" s="110"/>
      <c r="I10" s="110"/>
      <c r="J10" s="32"/>
      <c r="K10" s="8"/>
      <c r="L10" s="1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spans="1:48" ht="28.5" customHeight="1" x14ac:dyDescent="0.5">
      <c r="B11" s="19"/>
      <c r="C11" s="1288"/>
      <c r="D11" s="1289"/>
      <c r="E11" s="960"/>
      <c r="F11" s="876" t="s">
        <v>25</v>
      </c>
      <c r="H11" s="110"/>
      <c r="J11" s="32"/>
      <c r="K11" s="32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 ht="30.75" customHeight="1" x14ac:dyDescent="0.25">
      <c r="B12" s="19"/>
      <c r="C12" s="1685" t="s">
        <v>412</v>
      </c>
      <c r="D12" s="1686"/>
      <c r="E12" s="882">
        <v>190.28</v>
      </c>
      <c r="F12" s="961">
        <f>ROUND(E12 * (1 + VAT), 2)</f>
        <v>218.82</v>
      </c>
      <c r="J12" s="32"/>
      <c r="K12" s="3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spans="1:48" ht="30.75" customHeight="1" thickBot="1" x14ac:dyDescent="0.3">
      <c r="B13" s="19"/>
      <c r="C13" s="1687" t="s">
        <v>413</v>
      </c>
      <c r="D13" s="1688"/>
      <c r="E13" s="882">
        <v>215.62</v>
      </c>
      <c r="F13" s="962">
        <f>ROUND(E13 * (1 + VAT), 2)</f>
        <v>247.96</v>
      </c>
      <c r="J13" s="32"/>
      <c r="K13" s="32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 ht="14.15" customHeight="1" x14ac:dyDescent="0.4">
      <c r="B14" s="19"/>
      <c r="C14" s="118"/>
      <c r="D14" s="118"/>
      <c r="E14" s="239"/>
      <c r="F14" s="118"/>
      <c r="J14" s="32"/>
      <c r="K14" s="32"/>
      <c r="P14" s="8"/>
      <c r="Q14" s="8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spans="1:48" ht="14.15" customHeight="1" x14ac:dyDescent="0.4">
      <c r="B15" s="19"/>
      <c r="C15" s="118"/>
      <c r="D15" s="118"/>
      <c r="E15" s="118"/>
      <c r="F15" s="118"/>
      <c r="J15" s="32"/>
      <c r="K15" s="32"/>
      <c r="P15" s="8"/>
      <c r="Q15" s="8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</row>
    <row r="16" spans="1:48" ht="14.15" customHeight="1" x14ac:dyDescent="0.25">
      <c r="B16" s="19"/>
      <c r="J16" s="32"/>
      <c r="K16" s="32"/>
      <c r="P16" s="8"/>
      <c r="Q16" s="8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2:48" ht="14.15" customHeight="1" x14ac:dyDescent="0.25">
      <c r="B17" s="19"/>
      <c r="J17" s="32"/>
      <c r="K17" s="32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2:48" ht="14.15" customHeight="1" x14ac:dyDescent="0.25">
      <c r="B18" s="19"/>
      <c r="J18" s="32"/>
      <c r="K18" s="32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2:48" ht="14.15" customHeight="1" x14ac:dyDescent="0.25">
      <c r="B19" s="19"/>
      <c r="J19" s="32"/>
      <c r="K19" s="32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2:48" ht="14.15" customHeight="1" x14ac:dyDescent="0.25">
      <c r="B20" s="19"/>
      <c r="J20" s="32"/>
      <c r="K20" s="32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2:48" ht="14.15" customHeight="1" x14ac:dyDescent="0.25">
      <c r="B21" s="19"/>
      <c r="J21" s="32"/>
      <c r="K21" s="32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2:48" ht="14.15" customHeight="1" x14ac:dyDescent="0.25">
      <c r="B22" s="19"/>
      <c r="J22" s="32"/>
      <c r="K22" s="3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2:48" ht="14.15" customHeight="1" x14ac:dyDescent="0.25">
      <c r="B23" s="19"/>
      <c r="J23" s="32"/>
      <c r="K23" s="32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</row>
    <row r="24" spans="2:48" ht="17.649999999999999" customHeight="1" x14ac:dyDescent="0.25"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2:48" x14ac:dyDescent="0.25">
      <c r="D25" s="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2:48" x14ac:dyDescent="0.25"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2:48" x14ac:dyDescent="0.25"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2:48" x14ac:dyDescent="0.25"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2:48" x14ac:dyDescent="0.25"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2:48" x14ac:dyDescent="0.25"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spans="2:48" ht="13" x14ac:dyDescent="0.3"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s="41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</row>
    <row r="32" spans="2:48" x14ac:dyDescent="0.25"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8:48" x14ac:dyDescent="0.25"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</row>
    <row r="34" spans="18:48" x14ac:dyDescent="0.25"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spans="18:48" x14ac:dyDescent="0.25"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</row>
    <row r="36" spans="18:48" x14ac:dyDescent="0.25"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</row>
    <row r="37" spans="18:48" x14ac:dyDescent="0.25"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</row>
    <row r="38" spans="18:48" x14ac:dyDescent="0.25"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</row>
    <row r="39" spans="18:48" x14ac:dyDescent="0.25"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</row>
    <row r="40" spans="18:48" x14ac:dyDescent="0.25"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</row>
    <row r="41" spans="18:48" x14ac:dyDescent="0.25"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</row>
    <row r="42" spans="18:48" x14ac:dyDescent="0.25"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</row>
    <row r="43" spans="18:48" x14ac:dyDescent="0.25"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8:48" x14ac:dyDescent="0.25"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</row>
    <row r="45" spans="18:48" x14ac:dyDescent="0.25"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</row>
    <row r="46" spans="18:48" x14ac:dyDescent="0.25"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</row>
    <row r="47" spans="18:48" x14ac:dyDescent="0.25"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</row>
    <row r="48" spans="18:48" x14ac:dyDescent="0.25"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</row>
    <row r="49" spans="18:48" x14ac:dyDescent="0.25"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</row>
    <row r="50" spans="18:48" x14ac:dyDescent="0.25"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8:48" x14ac:dyDescent="0.25"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</row>
    <row r="52" spans="18:48" x14ac:dyDescent="0.25"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</row>
    <row r="53" spans="18:48" x14ac:dyDescent="0.25"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</row>
    <row r="54" spans="18:48" x14ac:dyDescent="0.25"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8:48" x14ac:dyDescent="0.25"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</row>
  </sheetData>
  <mergeCells count="9">
    <mergeCell ref="B2:H2"/>
    <mergeCell ref="C12:D12"/>
    <mergeCell ref="C13:D13"/>
    <mergeCell ref="C4:D5"/>
    <mergeCell ref="E4:F4"/>
    <mergeCell ref="C6:D6"/>
    <mergeCell ref="C7:D7"/>
    <mergeCell ref="C10:D11"/>
    <mergeCell ref="E10:F10"/>
  </mergeCells>
  <hyperlinks>
    <hyperlink ref="C1" location="Menu!A1" display="Back to menu" xr:uid="{00000000-0004-0000-12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2" tint="-0.249977111117893"/>
    <pageSetUpPr fitToPage="1"/>
  </sheetPr>
  <dimension ref="B1:AG47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A4" sqref="A4"/>
    </sheetView>
  </sheetViews>
  <sheetFormatPr defaultColWidth="9.1796875" defaultRowHeight="12.5" x14ac:dyDescent="0.25"/>
  <cols>
    <col min="1" max="1" width="1.7265625" style="91" customWidth="1"/>
    <col min="2" max="2" width="2.7265625" style="91" customWidth="1"/>
    <col min="3" max="3" width="27.7265625" style="91" customWidth="1"/>
    <col min="4" max="4" width="27.81640625" style="91" customWidth="1"/>
    <col min="5" max="5" width="20.1796875" style="91" customWidth="1"/>
    <col min="6" max="6" width="21.26953125" style="91" bestFit="1" customWidth="1"/>
    <col min="7" max="7" width="17.26953125" style="91" bestFit="1" customWidth="1"/>
    <col min="8" max="8" width="17.453125" style="91" customWidth="1"/>
    <col min="9" max="14" width="18.7265625" style="91" customWidth="1"/>
    <col min="15" max="15" width="16" style="8" customWidth="1"/>
    <col min="16" max="16" width="13.26953125" style="8" customWidth="1"/>
    <col min="17" max="17" width="14.453125" style="91" customWidth="1"/>
    <col min="18" max="18" width="16.7265625" style="91" customWidth="1"/>
    <col min="19" max="19" width="3.7265625" style="91" customWidth="1"/>
    <col min="20" max="23" width="14.453125" style="91" customWidth="1"/>
    <col min="24" max="24" width="16.26953125" style="91" customWidth="1"/>
    <col min="25" max="25" width="14.453125" style="91" customWidth="1"/>
    <col min="26" max="26" width="17.81640625" style="91" customWidth="1"/>
    <col min="27" max="27" width="9.453125" style="91" bestFit="1" customWidth="1"/>
    <col min="28" max="16384" width="9.1796875" style="91"/>
  </cols>
  <sheetData>
    <row r="1" spans="2:33" ht="36" customHeight="1" x14ac:dyDescent="0.25">
      <c r="B1" s="221" t="s">
        <v>123</v>
      </c>
      <c r="D1" s="1"/>
      <c r="Q1" s="8"/>
      <c r="R1" s="8"/>
    </row>
    <row r="2" spans="2:33" ht="54" customHeight="1" x14ac:dyDescent="0.25">
      <c r="B2" s="1404" t="s">
        <v>439</v>
      </c>
      <c r="C2" s="1405"/>
      <c r="D2" s="1405"/>
      <c r="E2" s="1405"/>
      <c r="F2" s="1405"/>
      <c r="G2" s="1405"/>
      <c r="H2" s="1405"/>
      <c r="I2" s="1405"/>
      <c r="J2" s="1405"/>
      <c r="K2" s="1405"/>
      <c r="L2" s="1405"/>
      <c r="M2" s="1405"/>
      <c r="N2" s="1405"/>
      <c r="O2" s="1405"/>
      <c r="P2" s="1405"/>
      <c r="Q2" s="1405"/>
      <c r="R2" s="1405"/>
      <c r="S2" s="1406"/>
      <c r="AA2" s="3" t="e">
        <f>SUM(#REF!,#REF!,#REF!,#REF!,#REF!,#REF!,#REF!,#REF!,#REF!,#REF!,#REF!,#REF!)</f>
        <v>#REF!</v>
      </c>
      <c r="AB2" s="4" t="s">
        <v>0</v>
      </c>
    </row>
    <row r="3" spans="2:33" s="8" customFormat="1" ht="13.4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AA3" s="29"/>
      <c r="AB3" s="30"/>
    </row>
    <row r="4" spans="2:33" ht="29.9" customHeight="1" thickBot="1" x14ac:dyDescent="0.5">
      <c r="B4" s="5"/>
      <c r="C4" s="484"/>
      <c r="D4" s="485"/>
      <c r="E4" s="1407" t="s">
        <v>306</v>
      </c>
      <c r="F4" s="1467"/>
      <c r="G4" s="1467"/>
      <c r="H4" s="1467"/>
      <c r="I4" s="1467"/>
      <c r="J4" s="1467"/>
      <c r="K4" s="1467"/>
      <c r="L4" s="1467"/>
      <c r="M4" s="1467"/>
      <c r="N4" s="1467"/>
      <c r="O4" s="1467"/>
      <c r="P4" s="1467"/>
      <c r="Q4" s="1401" t="s">
        <v>150</v>
      </c>
      <c r="R4" s="1402"/>
      <c r="S4" s="630"/>
    </row>
    <row r="5" spans="2:33" ht="20.25" customHeight="1" x14ac:dyDescent="0.5">
      <c r="B5" s="6"/>
      <c r="C5" s="1698" t="s">
        <v>26</v>
      </c>
      <c r="D5" s="997"/>
      <c r="E5" s="1701" t="s">
        <v>397</v>
      </c>
      <c r="F5" s="1702"/>
      <c r="G5" s="1702"/>
      <c r="H5" s="1702"/>
      <c r="I5" s="1702"/>
      <c r="J5" s="1703"/>
      <c r="K5" s="1704" t="s">
        <v>398</v>
      </c>
      <c r="L5" s="1705"/>
      <c r="M5" s="1705"/>
      <c r="N5" s="1705"/>
      <c r="O5" s="1705"/>
      <c r="P5" s="1705"/>
      <c r="Q5" s="1403"/>
      <c r="R5" s="1239"/>
      <c r="S5" s="539"/>
      <c r="T5" s="4"/>
    </row>
    <row r="6" spans="2:33" ht="20.25" customHeight="1" x14ac:dyDescent="0.45">
      <c r="B6" s="6"/>
      <c r="C6" s="1699"/>
      <c r="D6" s="798" t="s">
        <v>1</v>
      </c>
      <c r="E6" s="1469" t="s">
        <v>2</v>
      </c>
      <c r="F6" s="1255"/>
      <c r="G6" s="1469" t="s">
        <v>3</v>
      </c>
      <c r="H6" s="1255"/>
      <c r="I6" s="1469" t="s">
        <v>4</v>
      </c>
      <c r="J6" s="1257"/>
      <c r="K6" s="1469" t="s">
        <v>2</v>
      </c>
      <c r="L6" s="1255"/>
      <c r="M6" s="1469" t="s">
        <v>3</v>
      </c>
      <c r="N6" s="1255"/>
      <c r="O6" s="1469" t="s">
        <v>4</v>
      </c>
      <c r="P6" s="1469"/>
      <c r="Q6" s="1403"/>
      <c r="R6" s="1239"/>
      <c r="S6" s="539"/>
      <c r="T6" s="4"/>
      <c r="U6" s="4"/>
      <c r="AB6" s="7"/>
    </row>
    <row r="7" spans="2:33" ht="20.25" customHeight="1" x14ac:dyDescent="0.45">
      <c r="B7" s="6"/>
      <c r="C7" s="1700"/>
      <c r="D7" s="799"/>
      <c r="E7" s="489" t="s">
        <v>34</v>
      </c>
      <c r="F7" s="490" t="s">
        <v>25</v>
      </c>
      <c r="G7" s="696"/>
      <c r="H7" s="490" t="s">
        <v>25</v>
      </c>
      <c r="I7" s="696"/>
      <c r="J7" s="544" t="s">
        <v>25</v>
      </c>
      <c r="K7" s="696"/>
      <c r="L7" s="490" t="s">
        <v>25</v>
      </c>
      <c r="M7" s="696"/>
      <c r="N7" s="490" t="s">
        <v>25</v>
      </c>
      <c r="O7" s="696"/>
      <c r="P7" s="545" t="s">
        <v>25</v>
      </c>
      <c r="Q7" s="998"/>
      <c r="R7" s="492" t="s">
        <v>25</v>
      </c>
      <c r="S7" s="539"/>
      <c r="T7" s="4"/>
      <c r="U7" s="4"/>
      <c r="AB7" s="7"/>
    </row>
    <row r="8" spans="2:33" ht="21.65" customHeight="1" x14ac:dyDescent="0.45">
      <c r="B8" s="6"/>
      <c r="C8" s="1329" t="s">
        <v>28</v>
      </c>
      <c r="D8" s="999" t="s">
        <v>5</v>
      </c>
      <c r="E8" s="495">
        <v>633.61</v>
      </c>
      <c r="F8" s="496">
        <f t="shared" ref="F8:F21" si="0">ROUND(E8 * (1 + VAT), 2)</f>
        <v>728.65</v>
      </c>
      <c r="G8" s="495">
        <v>191.95</v>
      </c>
      <c r="H8" s="496">
        <f t="shared" ref="H8:H21" si="1">ROUND(G8 * (1 + VAT), 2)</f>
        <v>220.74</v>
      </c>
      <c r="I8" s="495">
        <v>104.26</v>
      </c>
      <c r="J8" s="496">
        <f t="shared" ref="J8:J21" si="2">ROUND(I8 * (1 + VAT), 2)</f>
        <v>119.9</v>
      </c>
      <c r="K8" s="495">
        <v>206.7</v>
      </c>
      <c r="L8" s="496">
        <f t="shared" ref="L8:L21" si="3">ROUND(K8 * (1 + VAT), 2)</f>
        <v>237.71</v>
      </c>
      <c r="M8" s="495">
        <v>142.22999999999999</v>
      </c>
      <c r="N8" s="496">
        <f t="shared" ref="N8:N21" si="4">ROUND(M8 * (1 + VAT), 2)</f>
        <v>163.56</v>
      </c>
      <c r="O8" s="495">
        <v>90.24</v>
      </c>
      <c r="P8" s="1000">
        <f t="shared" ref="P8:P21" si="5">ROUND(O8 * (1 + VAT), 2)</f>
        <v>103.78</v>
      </c>
      <c r="Q8" s="1001">
        <v>36.6</v>
      </c>
      <c r="R8" s="632">
        <f t="shared" ref="R8:R21" si="6">ROUND(Q8 * (1 + VAT), 2)</f>
        <v>42.09</v>
      </c>
      <c r="S8" s="633"/>
      <c r="T8" s="92"/>
      <c r="U8" s="93"/>
      <c r="V8" s="94"/>
      <c r="W8" s="82"/>
      <c r="X8" s="82"/>
      <c r="Y8" s="82"/>
      <c r="Z8" s="8"/>
      <c r="AA8" s="8"/>
      <c r="AB8" s="95"/>
      <c r="AC8" s="95"/>
      <c r="AD8" s="95"/>
      <c r="AE8" s="95"/>
      <c r="AF8" s="95"/>
      <c r="AG8" s="95"/>
    </row>
    <row r="9" spans="2:33" ht="21.65" customHeight="1" x14ac:dyDescent="0.45">
      <c r="B9" s="6"/>
      <c r="C9" s="1330"/>
      <c r="D9" s="999" t="s">
        <v>9</v>
      </c>
      <c r="E9" s="503">
        <v>627.35</v>
      </c>
      <c r="F9" s="504">
        <f t="shared" si="0"/>
        <v>721.45</v>
      </c>
      <c r="G9" s="503">
        <v>190.07</v>
      </c>
      <c r="H9" s="504">
        <f t="shared" si="1"/>
        <v>218.58</v>
      </c>
      <c r="I9" s="503">
        <v>103.19</v>
      </c>
      <c r="J9" s="504">
        <f t="shared" si="2"/>
        <v>118.67</v>
      </c>
      <c r="K9" s="503">
        <v>204.66</v>
      </c>
      <c r="L9" s="504">
        <f t="shared" si="3"/>
        <v>235.36</v>
      </c>
      <c r="M9" s="503">
        <v>140.82</v>
      </c>
      <c r="N9" s="504">
        <f t="shared" si="4"/>
        <v>161.94</v>
      </c>
      <c r="O9" s="503">
        <v>89.3</v>
      </c>
      <c r="P9" s="1002">
        <f t="shared" si="5"/>
        <v>102.7</v>
      </c>
      <c r="Q9" s="1003">
        <v>33.54</v>
      </c>
      <c r="R9" s="566">
        <f t="shared" si="6"/>
        <v>38.57</v>
      </c>
      <c r="S9" s="635"/>
      <c r="T9" s="92"/>
      <c r="U9" s="83"/>
      <c r="V9" s="83"/>
      <c r="W9" s="83"/>
      <c r="X9" s="83"/>
      <c r="Y9" s="83"/>
      <c r="Z9" s="8"/>
      <c r="AA9" s="8"/>
      <c r="AB9" s="95"/>
      <c r="AC9" s="95"/>
      <c r="AD9" s="95"/>
      <c r="AE9" s="95"/>
      <c r="AF9" s="95"/>
      <c r="AG9" s="95"/>
    </row>
    <row r="10" spans="2:33" ht="20.25" hidden="1" customHeight="1" x14ac:dyDescent="0.45">
      <c r="B10" s="6"/>
      <c r="C10" s="1330"/>
      <c r="D10" s="999"/>
      <c r="E10" s="503">
        <v>0</v>
      </c>
      <c r="F10" s="504"/>
      <c r="G10" s="503">
        <v>0</v>
      </c>
      <c r="H10" s="504"/>
      <c r="I10" s="503">
        <v>0</v>
      </c>
      <c r="J10" s="504"/>
      <c r="K10" s="503">
        <v>0</v>
      </c>
      <c r="L10" s="504"/>
      <c r="M10" s="503">
        <v>0</v>
      </c>
      <c r="N10" s="504"/>
      <c r="O10" s="503">
        <v>0</v>
      </c>
      <c r="P10" s="1002"/>
      <c r="Q10" s="1003">
        <v>0</v>
      </c>
      <c r="R10" s="566"/>
      <c r="S10" s="635"/>
      <c r="T10" s="92"/>
      <c r="U10" s="83"/>
      <c r="V10" s="83"/>
      <c r="W10" s="83"/>
      <c r="X10" s="83"/>
      <c r="Y10" s="83"/>
      <c r="Z10" s="8"/>
      <c r="AA10" s="8"/>
      <c r="AB10" s="95"/>
      <c r="AC10" s="95"/>
      <c r="AD10" s="95"/>
      <c r="AE10" s="95"/>
      <c r="AF10" s="95"/>
      <c r="AG10" s="95"/>
    </row>
    <row r="11" spans="2:33" ht="20.25" hidden="1" customHeight="1" x14ac:dyDescent="0.5">
      <c r="B11" s="6"/>
      <c r="C11" s="1331"/>
      <c r="D11" s="999"/>
      <c r="E11" s="512">
        <v>0</v>
      </c>
      <c r="F11" s="513"/>
      <c r="G11" s="512">
        <v>0</v>
      </c>
      <c r="H11" s="513"/>
      <c r="I11" s="512">
        <v>0</v>
      </c>
      <c r="J11" s="513"/>
      <c r="K11" s="512">
        <v>0</v>
      </c>
      <c r="L11" s="513"/>
      <c r="M11" s="512">
        <v>0</v>
      </c>
      <c r="N11" s="513"/>
      <c r="O11" s="512">
        <v>0</v>
      </c>
      <c r="P11" s="1004"/>
      <c r="Q11" s="1005">
        <v>0</v>
      </c>
      <c r="R11" s="570"/>
      <c r="S11" s="635"/>
      <c r="T11" s="92"/>
      <c r="U11" s="83"/>
      <c r="V11" s="83"/>
      <c r="W11" s="83"/>
      <c r="X11" s="83"/>
      <c r="Y11" s="83"/>
      <c r="Z11" s="8"/>
      <c r="AA11" s="8"/>
      <c r="AB11" s="95"/>
      <c r="AC11" s="95"/>
      <c r="AD11" s="95"/>
      <c r="AE11" s="95"/>
      <c r="AF11" s="95"/>
      <c r="AG11" s="95"/>
    </row>
    <row r="12" spans="2:33" ht="20.25" customHeight="1" x14ac:dyDescent="0.45">
      <c r="B12" s="6"/>
      <c r="C12" s="1329" t="s">
        <v>29</v>
      </c>
      <c r="D12" s="1006" t="s">
        <v>5</v>
      </c>
      <c r="E12" s="495">
        <v>639.98</v>
      </c>
      <c r="F12" s="496">
        <f t="shared" si="0"/>
        <v>735.98</v>
      </c>
      <c r="G12" s="495">
        <v>193.88</v>
      </c>
      <c r="H12" s="496">
        <f t="shared" si="1"/>
        <v>222.96</v>
      </c>
      <c r="I12" s="495">
        <v>105.29</v>
      </c>
      <c r="J12" s="496">
        <f t="shared" si="2"/>
        <v>121.08</v>
      </c>
      <c r="K12" s="495">
        <v>208.76</v>
      </c>
      <c r="L12" s="496">
        <f t="shared" si="3"/>
        <v>240.07</v>
      </c>
      <c r="M12" s="495">
        <v>143.69</v>
      </c>
      <c r="N12" s="496">
        <f t="shared" si="4"/>
        <v>165.24</v>
      </c>
      <c r="O12" s="495">
        <v>91.17</v>
      </c>
      <c r="P12" s="1000">
        <f t="shared" si="5"/>
        <v>104.85</v>
      </c>
      <c r="Q12" s="1001">
        <v>36.71</v>
      </c>
      <c r="R12" s="632">
        <f t="shared" si="6"/>
        <v>42.22</v>
      </c>
      <c r="S12" s="539"/>
      <c r="T12" s="92"/>
      <c r="U12" s="93"/>
      <c r="V12" s="94"/>
      <c r="W12" s="82"/>
      <c r="X12" s="82"/>
      <c r="Y12" s="82"/>
      <c r="Z12" s="8"/>
      <c r="AA12" s="8"/>
      <c r="AB12" s="95"/>
      <c r="AC12" s="95"/>
      <c r="AD12" s="95"/>
      <c r="AE12" s="95"/>
      <c r="AF12" s="95"/>
      <c r="AG12" s="95"/>
    </row>
    <row r="13" spans="2:33" ht="22.9" customHeight="1" x14ac:dyDescent="0.45">
      <c r="B13" s="6"/>
      <c r="C13" s="1330"/>
      <c r="D13" s="1007" t="s">
        <v>9</v>
      </c>
      <c r="E13" s="503">
        <v>633.6</v>
      </c>
      <c r="F13" s="504">
        <f t="shared" si="0"/>
        <v>728.64</v>
      </c>
      <c r="G13" s="503">
        <v>191.93</v>
      </c>
      <c r="H13" s="504">
        <f t="shared" si="1"/>
        <v>220.72</v>
      </c>
      <c r="I13" s="503">
        <v>104.26</v>
      </c>
      <c r="J13" s="504">
        <f t="shared" si="2"/>
        <v>119.9</v>
      </c>
      <c r="K13" s="503">
        <v>206.7</v>
      </c>
      <c r="L13" s="504">
        <f t="shared" si="3"/>
        <v>237.71</v>
      </c>
      <c r="M13" s="503">
        <v>142.22</v>
      </c>
      <c r="N13" s="504">
        <f t="shared" si="4"/>
        <v>163.55000000000001</v>
      </c>
      <c r="O13" s="503">
        <v>90.24</v>
      </c>
      <c r="P13" s="1002">
        <f t="shared" si="5"/>
        <v>103.78</v>
      </c>
      <c r="Q13" s="1003">
        <v>33.729999999999997</v>
      </c>
      <c r="R13" s="566">
        <f t="shared" si="6"/>
        <v>38.79</v>
      </c>
      <c r="S13" s="636"/>
      <c r="T13" s="92"/>
      <c r="U13" s="83"/>
      <c r="V13" s="83"/>
      <c r="W13" s="83"/>
      <c r="X13" s="83"/>
      <c r="Y13" s="83"/>
      <c r="Z13" s="8"/>
      <c r="AA13" s="8"/>
      <c r="AB13" s="95"/>
      <c r="AC13" s="95"/>
      <c r="AD13" s="95"/>
      <c r="AE13" s="95"/>
      <c r="AF13" s="95"/>
      <c r="AG13" s="95"/>
    </row>
    <row r="14" spans="2:33" ht="20.25" hidden="1" customHeight="1" x14ac:dyDescent="0.45">
      <c r="B14" s="6"/>
      <c r="C14" s="1330"/>
      <c r="D14" s="999"/>
      <c r="E14" s="503">
        <v>0</v>
      </c>
      <c r="F14" s="504"/>
      <c r="G14" s="503">
        <v>0</v>
      </c>
      <c r="H14" s="504"/>
      <c r="I14" s="503">
        <v>0</v>
      </c>
      <c r="J14" s="504"/>
      <c r="K14" s="503">
        <v>0</v>
      </c>
      <c r="L14" s="504"/>
      <c r="M14" s="503">
        <v>0</v>
      </c>
      <c r="N14" s="504"/>
      <c r="O14" s="503">
        <v>0</v>
      </c>
      <c r="P14" s="1002"/>
      <c r="Q14" s="1003">
        <v>0</v>
      </c>
      <c r="R14" s="566"/>
      <c r="S14" s="636"/>
      <c r="T14" s="92"/>
      <c r="U14" s="83"/>
      <c r="V14" s="83"/>
      <c r="W14" s="83"/>
      <c r="X14" s="83"/>
      <c r="Y14" s="83"/>
      <c r="Z14" s="8"/>
      <c r="AA14" s="8"/>
      <c r="AB14" s="95"/>
      <c r="AC14" s="95"/>
      <c r="AD14" s="95"/>
      <c r="AE14" s="95"/>
      <c r="AF14" s="95"/>
      <c r="AG14" s="95"/>
    </row>
    <row r="15" spans="2:33" ht="20.25" hidden="1" customHeight="1" x14ac:dyDescent="0.5">
      <c r="B15" s="6"/>
      <c r="C15" s="1331"/>
      <c r="D15" s="1008"/>
      <c r="E15" s="512">
        <v>0</v>
      </c>
      <c r="F15" s="513"/>
      <c r="G15" s="512">
        <v>0</v>
      </c>
      <c r="H15" s="513"/>
      <c r="I15" s="512">
        <v>0</v>
      </c>
      <c r="J15" s="513"/>
      <c r="K15" s="512">
        <v>0</v>
      </c>
      <c r="L15" s="513"/>
      <c r="M15" s="512">
        <v>0</v>
      </c>
      <c r="N15" s="513"/>
      <c r="O15" s="512">
        <v>0</v>
      </c>
      <c r="P15" s="1004"/>
      <c r="Q15" s="1005">
        <v>0</v>
      </c>
      <c r="R15" s="570"/>
      <c r="S15" s="636"/>
      <c r="T15" s="92"/>
      <c r="U15" s="83"/>
      <c r="V15" s="83"/>
      <c r="W15" s="83"/>
      <c r="X15" s="83"/>
      <c r="Y15" s="83"/>
      <c r="Z15" s="8"/>
      <c r="AA15" s="8"/>
      <c r="AB15" s="95"/>
      <c r="AC15" s="95"/>
      <c r="AD15" s="95"/>
      <c r="AE15" s="95"/>
      <c r="AF15" s="95"/>
      <c r="AG15" s="95"/>
    </row>
    <row r="16" spans="2:33" ht="21.65" customHeight="1" x14ac:dyDescent="0.45">
      <c r="B16" s="6"/>
      <c r="C16" s="1329" t="s">
        <v>30</v>
      </c>
      <c r="D16" s="999" t="s">
        <v>5</v>
      </c>
      <c r="E16" s="495">
        <v>646.38</v>
      </c>
      <c r="F16" s="496">
        <f t="shared" si="0"/>
        <v>743.34</v>
      </c>
      <c r="G16" s="495">
        <v>195.83</v>
      </c>
      <c r="H16" s="496">
        <f t="shared" si="1"/>
        <v>225.2</v>
      </c>
      <c r="I16" s="495">
        <v>106.33</v>
      </c>
      <c r="J16" s="496">
        <f t="shared" si="2"/>
        <v>122.28</v>
      </c>
      <c r="K16" s="495">
        <v>210.86</v>
      </c>
      <c r="L16" s="496">
        <f t="shared" si="3"/>
        <v>242.49</v>
      </c>
      <c r="M16" s="495">
        <v>145.1</v>
      </c>
      <c r="N16" s="496">
        <f t="shared" si="4"/>
        <v>166.87</v>
      </c>
      <c r="O16" s="495">
        <v>92.09</v>
      </c>
      <c r="P16" s="1000">
        <f t="shared" si="5"/>
        <v>105.9</v>
      </c>
      <c r="Q16" s="1001">
        <v>36.89</v>
      </c>
      <c r="R16" s="632">
        <f t="shared" si="6"/>
        <v>42.42</v>
      </c>
      <c r="S16" s="539"/>
      <c r="T16" s="92"/>
      <c r="U16" s="93"/>
      <c r="V16" s="94"/>
      <c r="W16" s="82"/>
      <c r="X16" s="82"/>
      <c r="Y16" s="82"/>
      <c r="Z16" s="8"/>
      <c r="AA16" s="8"/>
      <c r="AB16" s="95"/>
      <c r="AC16" s="95"/>
      <c r="AD16" s="95"/>
      <c r="AE16" s="95"/>
      <c r="AF16" s="95"/>
      <c r="AG16" s="95"/>
    </row>
    <row r="17" spans="2:33" ht="21.65" customHeight="1" x14ac:dyDescent="0.45">
      <c r="B17" s="6"/>
      <c r="C17" s="1330"/>
      <c r="D17" s="1007" t="s">
        <v>9</v>
      </c>
      <c r="E17" s="503">
        <v>639.92999999999995</v>
      </c>
      <c r="F17" s="504">
        <f t="shared" si="0"/>
        <v>735.92</v>
      </c>
      <c r="G17" s="503">
        <v>193.82</v>
      </c>
      <c r="H17" s="504">
        <f t="shared" si="1"/>
        <v>222.89</v>
      </c>
      <c r="I17" s="503">
        <v>105.29</v>
      </c>
      <c r="J17" s="504">
        <f t="shared" si="2"/>
        <v>121.08</v>
      </c>
      <c r="K17" s="503">
        <v>208.76</v>
      </c>
      <c r="L17" s="504">
        <f t="shared" si="3"/>
        <v>240.07</v>
      </c>
      <c r="M17" s="503">
        <v>143.69</v>
      </c>
      <c r="N17" s="504">
        <f t="shared" si="4"/>
        <v>165.24</v>
      </c>
      <c r="O17" s="503">
        <v>91.17</v>
      </c>
      <c r="P17" s="1002">
        <f t="shared" si="5"/>
        <v>104.85</v>
      </c>
      <c r="Q17" s="1003">
        <v>33.9</v>
      </c>
      <c r="R17" s="566">
        <f t="shared" si="6"/>
        <v>38.99</v>
      </c>
      <c r="S17" s="637"/>
      <c r="T17" s="92"/>
      <c r="U17" s="83"/>
      <c r="V17" s="83"/>
      <c r="W17" s="83"/>
      <c r="X17" s="83"/>
      <c r="Y17" s="83"/>
      <c r="Z17" s="8"/>
      <c r="AA17" s="8"/>
      <c r="AB17" s="95"/>
      <c r="AC17" s="95"/>
      <c r="AD17" s="95"/>
      <c r="AE17" s="95"/>
      <c r="AF17" s="95"/>
      <c r="AG17" s="95"/>
    </row>
    <row r="18" spans="2:33" ht="20.25" hidden="1" customHeight="1" x14ac:dyDescent="0.45">
      <c r="B18" s="6"/>
      <c r="C18" s="1330"/>
      <c r="D18" s="999"/>
      <c r="E18" s="503">
        <v>0</v>
      </c>
      <c r="F18" s="504"/>
      <c r="G18" s="503">
        <v>0</v>
      </c>
      <c r="H18" s="504"/>
      <c r="I18" s="503">
        <v>0</v>
      </c>
      <c r="J18" s="504"/>
      <c r="K18" s="503">
        <v>0</v>
      </c>
      <c r="L18" s="504"/>
      <c r="M18" s="503">
        <v>0</v>
      </c>
      <c r="N18" s="504"/>
      <c r="O18" s="503">
        <v>0</v>
      </c>
      <c r="P18" s="1002"/>
      <c r="Q18" s="1003">
        <v>0</v>
      </c>
      <c r="R18" s="566"/>
      <c r="S18" s="637"/>
      <c r="T18" s="92"/>
      <c r="U18" s="83"/>
      <c r="V18" s="83"/>
      <c r="W18" s="83"/>
      <c r="X18" s="83"/>
      <c r="Y18" s="83"/>
      <c r="Z18" s="8"/>
      <c r="AA18" s="8"/>
      <c r="AB18" s="95"/>
      <c r="AC18" s="95"/>
      <c r="AD18" s="95"/>
      <c r="AE18" s="95"/>
      <c r="AF18" s="95"/>
      <c r="AG18" s="95"/>
    </row>
    <row r="19" spans="2:33" ht="20.25" hidden="1" customHeight="1" x14ac:dyDescent="0.5">
      <c r="B19" s="6"/>
      <c r="C19" s="1331"/>
      <c r="D19" s="1008"/>
      <c r="E19" s="512">
        <v>0</v>
      </c>
      <c r="F19" s="513"/>
      <c r="G19" s="512">
        <v>0</v>
      </c>
      <c r="H19" s="513"/>
      <c r="I19" s="512">
        <v>0</v>
      </c>
      <c r="J19" s="513"/>
      <c r="K19" s="512">
        <v>0</v>
      </c>
      <c r="L19" s="513"/>
      <c r="M19" s="512">
        <v>0</v>
      </c>
      <c r="N19" s="513"/>
      <c r="O19" s="512">
        <v>0</v>
      </c>
      <c r="P19" s="1004"/>
      <c r="Q19" s="1005">
        <v>0</v>
      </c>
      <c r="R19" s="570"/>
      <c r="S19" s="635"/>
      <c r="T19" s="92"/>
      <c r="U19" s="84"/>
      <c r="V19" s="84"/>
      <c r="W19" s="84"/>
      <c r="X19" s="84"/>
      <c r="Y19" s="84"/>
      <c r="Z19" s="8"/>
      <c r="AA19" s="8"/>
      <c r="AB19" s="95"/>
      <c r="AC19" s="95"/>
      <c r="AD19" s="95"/>
      <c r="AE19" s="95"/>
      <c r="AF19" s="95"/>
      <c r="AG19" s="95"/>
    </row>
    <row r="20" spans="2:33" ht="21.65" customHeight="1" x14ac:dyDescent="0.45">
      <c r="B20" s="10"/>
      <c r="C20" s="1329" t="s">
        <v>31</v>
      </c>
      <c r="D20" s="999" t="s">
        <v>5</v>
      </c>
      <c r="E20" s="495">
        <v>652.83000000000004</v>
      </c>
      <c r="F20" s="496">
        <f t="shared" si="0"/>
        <v>750.75</v>
      </c>
      <c r="G20" s="495">
        <v>197.76</v>
      </c>
      <c r="H20" s="496">
        <f t="shared" si="1"/>
        <v>227.42</v>
      </c>
      <c r="I20" s="495">
        <v>107.38</v>
      </c>
      <c r="J20" s="496">
        <f t="shared" si="2"/>
        <v>123.49</v>
      </c>
      <c r="K20" s="495">
        <v>212.88</v>
      </c>
      <c r="L20" s="496">
        <f t="shared" si="3"/>
        <v>244.81</v>
      </c>
      <c r="M20" s="495">
        <v>146.55000000000001</v>
      </c>
      <c r="N20" s="496">
        <f t="shared" si="4"/>
        <v>168.53</v>
      </c>
      <c r="O20" s="495">
        <v>92.98</v>
      </c>
      <c r="P20" s="1000">
        <f t="shared" si="5"/>
        <v>106.93</v>
      </c>
      <c r="Q20" s="1001">
        <v>37.06</v>
      </c>
      <c r="R20" s="632">
        <f t="shared" si="6"/>
        <v>42.62</v>
      </c>
      <c r="S20" s="539"/>
      <c r="T20" s="92"/>
      <c r="U20" s="93"/>
      <c r="V20" s="94"/>
      <c r="W20" s="82"/>
      <c r="X20" s="82"/>
      <c r="Y20" s="82"/>
      <c r="Z20" s="8"/>
      <c r="AA20" s="8"/>
      <c r="AB20" s="95"/>
      <c r="AC20" s="95"/>
      <c r="AD20" s="95"/>
      <c r="AE20" s="95"/>
      <c r="AF20" s="95"/>
      <c r="AG20" s="95"/>
    </row>
    <row r="21" spans="2:33" ht="21.65" customHeight="1" thickBot="1" x14ac:dyDescent="0.5">
      <c r="B21" s="10"/>
      <c r="C21" s="1330"/>
      <c r="D21" s="999" t="s">
        <v>9</v>
      </c>
      <c r="E21" s="503">
        <v>646.36</v>
      </c>
      <c r="F21" s="504">
        <f t="shared" si="0"/>
        <v>743.31</v>
      </c>
      <c r="G21" s="503">
        <v>195.83</v>
      </c>
      <c r="H21" s="504">
        <f t="shared" si="1"/>
        <v>225.2</v>
      </c>
      <c r="I21" s="503">
        <v>106.33</v>
      </c>
      <c r="J21" s="504">
        <f t="shared" si="2"/>
        <v>122.28</v>
      </c>
      <c r="K21" s="503">
        <v>210.86</v>
      </c>
      <c r="L21" s="504">
        <f t="shared" si="3"/>
        <v>242.49</v>
      </c>
      <c r="M21" s="503">
        <v>145.1</v>
      </c>
      <c r="N21" s="504">
        <f t="shared" si="4"/>
        <v>166.87</v>
      </c>
      <c r="O21" s="503">
        <v>92.09</v>
      </c>
      <c r="P21" s="1002">
        <f t="shared" si="5"/>
        <v>105.9</v>
      </c>
      <c r="Q21" s="1005">
        <v>33.909999999999997</v>
      </c>
      <c r="R21" s="570">
        <f t="shared" si="6"/>
        <v>39</v>
      </c>
      <c r="S21" s="637"/>
      <c r="T21" s="92"/>
      <c r="U21" s="83"/>
      <c r="V21" s="83"/>
      <c r="W21" s="83"/>
      <c r="X21" s="83"/>
      <c r="Y21" s="83"/>
      <c r="Z21" s="8"/>
      <c r="AA21" s="8"/>
      <c r="AB21" s="95"/>
      <c r="AC21" s="95"/>
      <c r="AD21" s="95"/>
      <c r="AE21" s="95"/>
      <c r="AF21" s="95"/>
      <c r="AG21" s="95"/>
    </row>
    <row r="22" spans="2:33" ht="20.25" hidden="1" customHeight="1" x14ac:dyDescent="0.5">
      <c r="B22" s="10"/>
      <c r="C22" s="1330"/>
      <c r="D22" s="999"/>
      <c r="E22" s="503"/>
      <c r="F22" s="971"/>
      <c r="G22" s="503"/>
      <c r="H22" s="971"/>
      <c r="I22" s="495">
        <v>0</v>
      </c>
      <c r="J22" s="816"/>
      <c r="K22" s="503"/>
      <c r="L22" s="971"/>
      <c r="M22" s="503"/>
      <c r="N22" s="971"/>
      <c r="O22" s="503"/>
      <c r="P22" s="1009"/>
      <c r="Q22" s="880"/>
      <c r="R22" s="1010"/>
      <c r="S22" s="637"/>
      <c r="T22" s="92"/>
      <c r="U22" s="83"/>
      <c r="V22" s="83"/>
      <c r="W22" s="83"/>
      <c r="X22" s="83"/>
      <c r="Y22" s="83"/>
      <c r="Z22" s="8"/>
      <c r="AA22" s="8"/>
      <c r="AB22" s="95"/>
      <c r="AC22" s="95"/>
      <c r="AD22" s="95"/>
      <c r="AE22" s="95"/>
      <c r="AF22" s="95"/>
      <c r="AG22" s="95"/>
    </row>
    <row r="23" spans="2:33" ht="20.25" hidden="1" customHeight="1" thickBot="1" x14ac:dyDescent="0.5">
      <c r="B23" s="10"/>
      <c r="C23" s="1708"/>
      <c r="D23" s="1011"/>
      <c r="E23" s="523"/>
      <c r="F23" s="1012"/>
      <c r="G23" s="523"/>
      <c r="H23" s="1012"/>
      <c r="I23" s="495">
        <v>0</v>
      </c>
      <c r="J23" s="1013"/>
      <c r="K23" s="523"/>
      <c r="L23" s="1012"/>
      <c r="M23" s="523"/>
      <c r="N23" s="1012"/>
      <c r="O23" s="523"/>
      <c r="P23" s="1014"/>
      <c r="Q23" s="569"/>
      <c r="R23" s="570"/>
      <c r="S23" s="635"/>
      <c r="T23" s="92"/>
      <c r="U23" s="84"/>
      <c r="V23" s="84"/>
      <c r="W23" s="84"/>
      <c r="X23" s="84"/>
      <c r="Y23" s="84"/>
      <c r="Z23" s="8"/>
      <c r="AA23" s="8"/>
      <c r="AB23" s="95"/>
      <c r="AC23" s="95"/>
      <c r="AD23" s="95"/>
      <c r="AE23" s="95"/>
      <c r="AF23" s="95"/>
      <c r="AG23" s="95"/>
    </row>
    <row r="24" spans="2:33" ht="20.25" customHeight="1" x14ac:dyDescent="0.45">
      <c r="B24" s="10"/>
      <c r="C24" s="1015"/>
      <c r="D24" s="1016"/>
      <c r="E24" s="1017"/>
      <c r="F24" s="1018"/>
      <c r="G24" s="1017"/>
      <c r="H24" s="1018"/>
      <c r="I24" s="1019"/>
      <c r="J24" s="1019"/>
      <c r="K24" s="1017"/>
      <c r="L24" s="1018"/>
      <c r="M24" s="1017"/>
      <c r="N24" s="1018"/>
      <c r="O24" s="1017"/>
      <c r="P24" s="1018"/>
      <c r="Q24" s="1020"/>
      <c r="R24" s="1021"/>
      <c r="S24" s="635"/>
      <c r="T24" s="92"/>
      <c r="U24" s="84"/>
      <c r="V24" s="84"/>
      <c r="W24" s="84"/>
      <c r="X24" s="84"/>
      <c r="Y24" s="84"/>
      <c r="Z24" s="8"/>
      <c r="AA24" s="8"/>
      <c r="AB24" s="95"/>
      <c r="AC24" s="95"/>
      <c r="AD24" s="95"/>
      <c r="AE24" s="95"/>
      <c r="AF24" s="95"/>
      <c r="AG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76"/>
      <c r="J25" s="576"/>
      <c r="K25" s="533"/>
      <c r="L25" s="538"/>
      <c r="M25" s="533"/>
      <c r="N25" s="538"/>
      <c r="O25" s="533"/>
      <c r="P25" s="538"/>
      <c r="Q25" s="535"/>
      <c r="R25" s="702"/>
      <c r="S25" s="63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101.5" customHeight="1" x14ac:dyDescent="0.45">
      <c r="B26" s="10"/>
      <c r="C26" s="1613" t="s">
        <v>51</v>
      </c>
      <c r="D26" s="1615"/>
      <c r="E26" s="1432" t="s">
        <v>338</v>
      </c>
      <c r="F26" s="1423"/>
      <c r="G26" s="1432" t="s">
        <v>336</v>
      </c>
      <c r="H26" s="1416"/>
      <c r="I26" s="539"/>
      <c r="J26" s="1022"/>
      <c r="K26" s="1023"/>
      <c r="L26" s="1432" t="s">
        <v>153</v>
      </c>
      <c r="M26" s="1423"/>
      <c r="N26" s="1454" t="s">
        <v>337</v>
      </c>
      <c r="O26" s="1431"/>
      <c r="P26" s="483"/>
      <c r="Q26" s="539"/>
      <c r="R26" s="539"/>
      <c r="S26" s="539"/>
    </row>
    <row r="27" spans="2:33" ht="27.4" customHeight="1" x14ac:dyDescent="0.45">
      <c r="B27" s="10"/>
      <c r="C27" s="1709"/>
      <c r="D27" s="1257"/>
      <c r="E27" s="1695"/>
      <c r="F27" s="1273"/>
      <c r="G27" s="1695"/>
      <c r="H27" s="1239"/>
      <c r="I27" s="539"/>
      <c r="J27" s="1710" t="s">
        <v>1</v>
      </c>
      <c r="K27" s="1711"/>
      <c r="L27" s="548"/>
      <c r="M27" s="544" t="s">
        <v>25</v>
      </c>
      <c r="N27" s="712"/>
      <c r="O27" s="583" t="s">
        <v>25</v>
      </c>
      <c r="P27" s="483"/>
      <c r="Q27" s="539"/>
      <c r="R27" s="539"/>
      <c r="S27" s="539"/>
    </row>
    <row r="28" spans="2:33" ht="21" customHeight="1" x14ac:dyDescent="0.45">
      <c r="B28" s="10"/>
      <c r="C28" s="1288"/>
      <c r="D28" s="1289"/>
      <c r="E28" s="580"/>
      <c r="F28" s="581" t="s">
        <v>25</v>
      </c>
      <c r="G28" s="582"/>
      <c r="H28" s="583" t="s">
        <v>25</v>
      </c>
      <c r="I28" s="539"/>
      <c r="J28" s="1712" t="s">
        <v>5</v>
      </c>
      <c r="K28" s="1713"/>
      <c r="L28" s="834">
        <v>0.8</v>
      </c>
      <c r="M28" s="556">
        <f>ROUND(L28 * (1 + VAT), 2)</f>
        <v>0.92</v>
      </c>
      <c r="N28" s="834">
        <v>52.09</v>
      </c>
      <c r="O28" s="556">
        <f>ROUND(N28 * (1 + VAT), 2)</f>
        <v>59.9</v>
      </c>
      <c r="P28" s="483"/>
      <c r="Q28" s="539"/>
      <c r="R28" s="539"/>
      <c r="S28" s="539"/>
    </row>
    <row r="29" spans="2:33" ht="20.25" customHeight="1" thickBot="1" x14ac:dyDescent="0.5">
      <c r="B29" s="10"/>
      <c r="C29" s="1457" t="s">
        <v>35</v>
      </c>
      <c r="D29" s="1458"/>
      <c r="E29" s="1024">
        <v>36</v>
      </c>
      <c r="F29" s="1025">
        <f>ROUND(E29 * (1 + VAT), 2)</f>
        <v>41.4</v>
      </c>
      <c r="G29" s="1024">
        <v>10.210000000000001</v>
      </c>
      <c r="H29" s="1025">
        <f>ROUND(G29 * (1 + VAT), 2)</f>
        <v>11.74</v>
      </c>
      <c r="I29" s="539"/>
      <c r="J29" s="1706" t="s">
        <v>45</v>
      </c>
      <c r="K29" s="1707"/>
      <c r="L29" s="835">
        <v>0.8</v>
      </c>
      <c r="M29" s="573">
        <f>ROUND(L29 * (1 + VAT), 2)</f>
        <v>0.92</v>
      </c>
      <c r="N29" s="835">
        <v>45.67</v>
      </c>
      <c r="O29" s="573">
        <f>ROUND(N29 * (1 + VAT), 2)</f>
        <v>52.52</v>
      </c>
      <c r="P29" s="483"/>
      <c r="Q29" s="539"/>
      <c r="R29" s="539"/>
      <c r="S29" s="539"/>
    </row>
    <row r="30" spans="2:33" ht="20.25" customHeight="1" thickBot="1" x14ac:dyDescent="0.5">
      <c r="B30" s="10"/>
      <c r="C30" s="1562" t="s">
        <v>36</v>
      </c>
      <c r="D30" s="1714"/>
      <c r="E30" s="1026">
        <v>122.76</v>
      </c>
      <c r="F30" s="1027">
        <f>ROUND(E30 * (1 + VAT), 2)</f>
        <v>141.16999999999999</v>
      </c>
      <c r="G30" s="1026">
        <v>56.92</v>
      </c>
      <c r="H30" s="1027">
        <f>ROUND(G30 * (1 + VAT), 2)</f>
        <v>65.459999999999994</v>
      </c>
      <c r="I30" s="539"/>
      <c r="J30" s="539"/>
      <c r="K30" s="539"/>
      <c r="L30" s="539"/>
      <c r="M30" s="539"/>
      <c r="N30" s="539"/>
      <c r="O30" s="483"/>
      <c r="P30" s="539"/>
      <c r="Q30" s="539"/>
      <c r="R30" s="539"/>
      <c r="S30" s="539"/>
    </row>
    <row r="31" spans="2:33" ht="20.25" customHeight="1" x14ac:dyDescent="0.45">
      <c r="B31" s="10"/>
      <c r="C31" s="1562" t="s">
        <v>37</v>
      </c>
      <c r="D31" s="1714"/>
      <c r="E31" s="1026">
        <v>377.63</v>
      </c>
      <c r="F31" s="1027">
        <f>ROUND(E31 * (1 + VAT), 2)</f>
        <v>434.27</v>
      </c>
      <c r="G31" s="1026">
        <v>87.36</v>
      </c>
      <c r="H31" s="1027">
        <f>ROUND(G31 * (1 + VAT), 2)</f>
        <v>100.46</v>
      </c>
      <c r="I31" s="539"/>
      <c r="J31" s="1559" t="s">
        <v>311</v>
      </c>
      <c r="K31" s="1250"/>
      <c r="L31" s="1250"/>
      <c r="M31" s="1560"/>
      <c r="N31" s="539"/>
      <c r="O31" s="483"/>
      <c r="P31" s="483"/>
      <c r="Q31" s="539"/>
      <c r="R31" s="539"/>
      <c r="S31" s="539"/>
    </row>
    <row r="32" spans="2:33" ht="20.25" customHeight="1" x14ac:dyDescent="0.45">
      <c r="B32" s="10"/>
      <c r="C32" s="1457" t="s">
        <v>33</v>
      </c>
      <c r="D32" s="1458"/>
      <c r="E32" s="1026">
        <v>377.63</v>
      </c>
      <c r="F32" s="1027">
        <f>ROUND(E32 * (1 + VAT), 2)</f>
        <v>434.27</v>
      </c>
      <c r="G32" s="1026">
        <v>162.09</v>
      </c>
      <c r="H32" s="1027">
        <f>ROUND(G32 * (1 + VAT), 2)</f>
        <v>186.4</v>
      </c>
      <c r="I32" s="539"/>
      <c r="J32" s="1477" t="s">
        <v>41</v>
      </c>
      <c r="K32" s="1478"/>
      <c r="L32" s="1426" t="s">
        <v>42</v>
      </c>
      <c r="M32" s="1427"/>
      <c r="N32" s="539"/>
      <c r="O32" s="483"/>
      <c r="P32" s="483"/>
      <c r="Q32" s="539"/>
      <c r="R32" s="539"/>
      <c r="S32" s="539"/>
      <c r="Z32" s="8"/>
      <c r="AA32" s="8"/>
      <c r="AB32" s="95"/>
      <c r="AC32" s="95"/>
      <c r="AD32" s="95"/>
      <c r="AE32" s="95"/>
      <c r="AF32" s="95"/>
      <c r="AG32" s="95"/>
    </row>
    <row r="33" spans="2:33" ht="20.25" customHeight="1" thickBot="1" x14ac:dyDescent="0.5">
      <c r="B33" s="10"/>
      <c r="C33" s="1485" t="s">
        <v>32</v>
      </c>
      <c r="D33" s="1486"/>
      <c r="E33" s="1028">
        <v>7401.38</v>
      </c>
      <c r="F33" s="1029">
        <f>ROUND(E33 * (1 + VAT), 2)</f>
        <v>8511.59</v>
      </c>
      <c r="G33" s="1028">
        <v>162.09</v>
      </c>
      <c r="H33" s="1029">
        <f>ROUND(G33 * (1 + VAT), 2)</f>
        <v>186.4</v>
      </c>
      <c r="I33" s="539"/>
      <c r="J33" s="715"/>
      <c r="K33" s="581" t="s">
        <v>25</v>
      </c>
      <c r="L33" s="716"/>
      <c r="M33" s="583" t="s">
        <v>25</v>
      </c>
      <c r="N33" s="539"/>
      <c r="O33" s="483"/>
      <c r="P33" s="483"/>
      <c r="Q33" s="539"/>
      <c r="R33" s="539"/>
      <c r="S33" s="539"/>
      <c r="Z33" s="8"/>
      <c r="AA33" s="8"/>
      <c r="AB33" s="95"/>
      <c r="AC33" s="95"/>
      <c r="AD33" s="95"/>
      <c r="AE33" s="95"/>
      <c r="AF33" s="95"/>
      <c r="AG33" s="95"/>
    </row>
    <row r="34" spans="2:33" ht="20.25" customHeight="1" thickBot="1" x14ac:dyDescent="0.5">
      <c r="B34" s="10"/>
      <c r="C34" s="539"/>
      <c r="D34" s="539"/>
      <c r="E34" s="539"/>
      <c r="F34" s="539"/>
      <c r="G34" s="539"/>
      <c r="H34" s="539"/>
      <c r="I34" s="539"/>
      <c r="J34" s="602">
        <v>17.59</v>
      </c>
      <c r="K34" s="717">
        <f>ROUND(J34 * (1 + VAT), 2)</f>
        <v>20.23</v>
      </c>
      <c r="L34" s="837">
        <v>0</v>
      </c>
      <c r="M34" s="721">
        <f>ROUND(L34 * (1 + VAT), 2)</f>
        <v>0</v>
      </c>
      <c r="N34" s="539"/>
      <c r="O34" s="483"/>
      <c r="P34" s="483"/>
      <c r="Q34" s="539"/>
      <c r="R34" s="539"/>
      <c r="S34" s="539"/>
      <c r="Z34" s="8"/>
      <c r="AA34" s="8"/>
      <c r="AB34" s="95"/>
      <c r="AC34" s="95"/>
      <c r="AD34" s="95"/>
      <c r="AE34" s="95"/>
      <c r="AF34" s="95"/>
      <c r="AG34" s="95"/>
    </row>
    <row r="35" spans="2:33" ht="20.25" customHeight="1" x14ac:dyDescent="0.45">
      <c r="C35" s="539"/>
      <c r="D35" s="539"/>
      <c r="E35" s="539"/>
      <c r="F35" s="539"/>
      <c r="G35" s="539"/>
      <c r="H35" s="539"/>
      <c r="I35" s="539"/>
      <c r="J35" s="539"/>
      <c r="K35" s="539"/>
      <c r="L35" s="539"/>
      <c r="M35" s="539"/>
      <c r="N35" s="539"/>
      <c r="O35" s="483"/>
      <c r="P35" s="483"/>
      <c r="Q35" s="539"/>
      <c r="R35" s="539"/>
      <c r="S35" s="539"/>
      <c r="Z35" s="8"/>
      <c r="AA35" s="8"/>
      <c r="AB35" s="95"/>
      <c r="AC35" s="95"/>
      <c r="AD35" s="95"/>
      <c r="AE35" s="95"/>
      <c r="AF35" s="95"/>
      <c r="AG35" s="95"/>
    </row>
    <row r="36" spans="2:33" ht="20.25" customHeight="1" x14ac:dyDescent="0.25">
      <c r="S36" s="95"/>
      <c r="Z36" s="8"/>
      <c r="AA36" s="8"/>
      <c r="AB36" s="95"/>
      <c r="AC36" s="95"/>
      <c r="AD36" s="95"/>
      <c r="AE36" s="95"/>
      <c r="AF36" s="95"/>
      <c r="AG36" s="95"/>
    </row>
    <row r="37" spans="2:33" ht="20.25" customHeight="1" x14ac:dyDescent="0.25">
      <c r="S37" s="95"/>
      <c r="Z37" s="8"/>
      <c r="AA37" s="8"/>
      <c r="AB37" s="95"/>
      <c r="AC37" s="95"/>
      <c r="AD37" s="95"/>
      <c r="AE37" s="95"/>
      <c r="AF37" s="95"/>
      <c r="AG37" s="95"/>
    </row>
    <row r="38" spans="2:33" ht="22" customHeight="1" x14ac:dyDescent="0.25"/>
    <row r="39" spans="2:33" ht="22" customHeight="1" x14ac:dyDescent="0.25">
      <c r="K39" s="2"/>
    </row>
    <row r="40" spans="2:33" ht="22" customHeight="1" x14ac:dyDescent="0.25">
      <c r="K40" s="2"/>
      <c r="T40" s="43"/>
      <c r="U40" s="43"/>
      <c r="V40" s="44"/>
      <c r="W40" s="45"/>
      <c r="X40" s="44"/>
      <c r="Y40" s="45"/>
    </row>
    <row r="41" spans="2:33" ht="20.25" customHeight="1" x14ac:dyDescent="0.25">
      <c r="B41" s="10"/>
      <c r="K41" s="2"/>
    </row>
    <row r="42" spans="2:33" ht="17.25" customHeight="1" x14ac:dyDescent="0.25">
      <c r="K42" s="2"/>
      <c r="R42" s="8"/>
    </row>
    <row r="43" spans="2:33" ht="17.25" customHeight="1" x14ac:dyDescent="0.25">
      <c r="K43" s="2"/>
      <c r="R43" s="8"/>
    </row>
    <row r="44" spans="2:33" x14ac:dyDescent="0.25">
      <c r="K44" s="2"/>
      <c r="L44" s="2"/>
      <c r="M44" s="2"/>
    </row>
    <row r="45" spans="2:33" x14ac:dyDescent="0.25">
      <c r="K45" s="2"/>
      <c r="L45" s="2"/>
      <c r="M45" s="2"/>
      <c r="O45" s="91"/>
      <c r="P45" s="91"/>
    </row>
    <row r="46" spans="2:33" x14ac:dyDescent="0.25">
      <c r="J46" s="95"/>
      <c r="O46" s="91"/>
      <c r="P46" s="91"/>
    </row>
    <row r="47" spans="2:33" x14ac:dyDescent="0.25">
      <c r="I47" s="95"/>
    </row>
  </sheetData>
  <mergeCells count="33">
    <mergeCell ref="C33:D33"/>
    <mergeCell ref="C30:D30"/>
    <mergeCell ref="C31:D31"/>
    <mergeCell ref="J31:M31"/>
    <mergeCell ref="C32:D32"/>
    <mergeCell ref="J32:K32"/>
    <mergeCell ref="L32:M32"/>
    <mergeCell ref="L26:M26"/>
    <mergeCell ref="N26:O26"/>
    <mergeCell ref="J27:K27"/>
    <mergeCell ref="C28:D28"/>
    <mergeCell ref="J28:K28"/>
    <mergeCell ref="C29:D29"/>
    <mergeCell ref="J29:K29"/>
    <mergeCell ref="C12:C15"/>
    <mergeCell ref="C16:C19"/>
    <mergeCell ref="C20:C23"/>
    <mergeCell ref="C26:D27"/>
    <mergeCell ref="E26:F27"/>
    <mergeCell ref="G26:H27"/>
    <mergeCell ref="B2:S2"/>
    <mergeCell ref="Q4:R6"/>
    <mergeCell ref="C8:C11"/>
    <mergeCell ref="E4:P4"/>
    <mergeCell ref="C5:C7"/>
    <mergeCell ref="E5:J5"/>
    <mergeCell ref="K5:P5"/>
    <mergeCell ref="E6:F6"/>
    <mergeCell ref="G6:H6"/>
    <mergeCell ref="I6:J6"/>
    <mergeCell ref="K6:L6"/>
    <mergeCell ref="M6:N6"/>
    <mergeCell ref="O6:P6"/>
  </mergeCells>
  <conditionalFormatting sqref="T8:T25">
    <cfRule type="cellIs" dxfId="17" priority="1" stopIfTrue="1" operator="equal">
      <formula>"check"</formula>
    </cfRule>
  </conditionalFormatting>
  <conditionalFormatting sqref="V8 V12 V16 V20">
    <cfRule type="cellIs" dxfId="16" priority="2" stopIfTrue="1" operator="notEqual">
      <formula>0</formula>
    </cfRule>
  </conditionalFormatting>
  <hyperlinks>
    <hyperlink ref="B1" location="Menu!A1" display="Back to menu" xr:uid="{00000000-0004-0000-15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8" orientation="landscape" r:id="rId1"/>
  <headerFooter alignWithMargins="0"/>
  <ignoredErrors>
    <ignoredError sqref="G40:R48 G37:R39 S24:S27 S8 S9 S10 S11 S12 S13 S14 S15 S16 S17 S18 S19 S20 S21 S22 S23 S35:S39 S28 S29 S30 S31 S32 S33 S34 G24:R25 G22:H22 J22:R22 G23:H23 J23:R23 G35:R36 G28:K28 P28:R28 I29:K29 P29:R29 I30:R30 I31:R31 I32:R32 I33:R33 G34:I34 N34:R34 G27:R27 G26:K26 M26 P26:R26" 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6" tint="0.59999389629810485"/>
    <pageSetUpPr fitToPage="1"/>
  </sheetPr>
  <dimension ref="A1:AG47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A2" sqref="A2"/>
    </sheetView>
  </sheetViews>
  <sheetFormatPr defaultColWidth="9.1796875" defaultRowHeight="12.5" x14ac:dyDescent="0.25"/>
  <cols>
    <col min="1" max="1" width="2.54296875" style="91" customWidth="1"/>
    <col min="2" max="2" width="1.81640625" style="91" customWidth="1"/>
    <col min="3" max="3" width="25" style="91" customWidth="1"/>
    <col min="4" max="4" width="31" style="91" customWidth="1"/>
    <col min="5" max="5" width="22.453125" style="91" customWidth="1"/>
    <col min="6" max="6" width="21.26953125" style="91" bestFit="1" customWidth="1"/>
    <col min="7" max="9" width="19" style="91" customWidth="1"/>
    <col min="10" max="10" width="15.54296875" style="91" customWidth="1"/>
    <col min="11" max="11" width="14.1796875" style="91" customWidth="1"/>
    <col min="12" max="12" width="15.26953125" style="91" customWidth="1"/>
    <col min="13" max="13" width="19" style="91" customWidth="1"/>
    <col min="14" max="14" width="13.7265625" style="91" customWidth="1"/>
    <col min="15" max="15" width="19" style="8" customWidth="1"/>
    <col min="16" max="16" width="14.1796875" style="8" customWidth="1"/>
    <col min="17" max="17" width="19" style="91" customWidth="1"/>
    <col min="18" max="18" width="14" style="91" customWidth="1"/>
    <col min="19" max="19" width="2.1796875" style="91" customWidth="1"/>
    <col min="20" max="23" width="14.453125" style="91" customWidth="1"/>
    <col min="24" max="24" width="16.26953125" style="91" customWidth="1"/>
    <col min="25" max="25" width="14.453125" style="91" customWidth="1"/>
    <col min="26" max="26" width="17.81640625" style="91" customWidth="1"/>
    <col min="27" max="27" width="9.453125" style="91" bestFit="1" customWidth="1"/>
    <col min="28" max="16384" width="9.1796875" style="91"/>
  </cols>
  <sheetData>
    <row r="1" spans="2:33" ht="36" customHeight="1" x14ac:dyDescent="0.25">
      <c r="B1" s="221" t="s">
        <v>123</v>
      </c>
      <c r="D1" s="1"/>
      <c r="R1" s="110"/>
    </row>
    <row r="2" spans="2:33" ht="54" customHeight="1" x14ac:dyDescent="0.25">
      <c r="B2" s="1322" t="s">
        <v>414</v>
      </c>
      <c r="C2" s="1323"/>
      <c r="D2" s="1323"/>
      <c r="E2" s="1323"/>
      <c r="F2" s="1323"/>
      <c r="G2" s="1323"/>
      <c r="H2" s="1323"/>
      <c r="I2" s="1323"/>
      <c r="J2" s="1323"/>
      <c r="K2" s="1323"/>
      <c r="L2" s="1323"/>
      <c r="M2" s="1323"/>
      <c r="N2" s="1323"/>
      <c r="O2" s="1323"/>
      <c r="P2" s="1323"/>
      <c r="Q2" s="1323"/>
      <c r="R2" s="1323"/>
      <c r="S2" s="1324"/>
      <c r="AA2" s="3" t="e">
        <f>SUM(#REF!,#REF!,#REF!,#REF!,#REF!,#REF!,#REF!,#REF!,#REF!,#REF!,#REF!,#REF!)</f>
        <v>#REF!</v>
      </c>
      <c r="AB2" s="4" t="s">
        <v>0</v>
      </c>
    </row>
    <row r="3" spans="2:33" s="8" customFormat="1" ht="13.4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AA3" s="29"/>
      <c r="AB3" s="30"/>
    </row>
    <row r="4" spans="2:33" ht="29.9" customHeight="1" thickBot="1" x14ac:dyDescent="0.5">
      <c r="B4" s="5"/>
      <c r="C4" s="484"/>
      <c r="D4" s="485"/>
      <c r="E4" s="1332" t="s">
        <v>415</v>
      </c>
      <c r="F4" s="1333"/>
      <c r="G4" s="1333"/>
      <c r="H4" s="1333"/>
      <c r="I4" s="1333"/>
      <c r="J4" s="1333"/>
      <c r="K4" s="1333"/>
      <c r="L4" s="1333"/>
      <c r="M4" s="1333"/>
      <c r="N4" s="1333"/>
      <c r="O4" s="1333"/>
      <c r="P4" s="1333"/>
      <c r="Q4" s="1325" t="s">
        <v>150</v>
      </c>
      <c r="R4" s="1326"/>
      <c r="S4" s="31"/>
    </row>
    <row r="5" spans="2:33" ht="20.25" customHeight="1" x14ac:dyDescent="0.5">
      <c r="B5" s="6"/>
      <c r="C5" s="1715" t="s">
        <v>26</v>
      </c>
      <c r="D5" s="1030"/>
      <c r="E5" s="1718" t="s">
        <v>416</v>
      </c>
      <c r="F5" s="1719"/>
      <c r="G5" s="1719"/>
      <c r="H5" s="1719"/>
      <c r="I5" s="1719"/>
      <c r="J5" s="1720"/>
      <c r="K5" s="1721" t="s">
        <v>417</v>
      </c>
      <c r="L5" s="1722"/>
      <c r="M5" s="1722"/>
      <c r="N5" s="1722"/>
      <c r="O5" s="1722"/>
      <c r="P5" s="1722"/>
      <c r="Q5" s="1327"/>
      <c r="R5" s="1328"/>
      <c r="T5" s="4"/>
    </row>
    <row r="6" spans="2:33" ht="20.25" customHeight="1" x14ac:dyDescent="0.25">
      <c r="B6" s="6"/>
      <c r="C6" s="1716"/>
      <c r="D6" s="1031" t="s">
        <v>1</v>
      </c>
      <c r="E6" s="1339" t="s">
        <v>2</v>
      </c>
      <c r="F6" s="1341"/>
      <c r="G6" s="1339" t="s">
        <v>3</v>
      </c>
      <c r="H6" s="1341"/>
      <c r="I6" s="1339" t="s">
        <v>4</v>
      </c>
      <c r="J6" s="1340"/>
      <c r="K6" s="1339" t="s">
        <v>2</v>
      </c>
      <c r="L6" s="1341"/>
      <c r="M6" s="1339" t="s">
        <v>3</v>
      </c>
      <c r="N6" s="1341"/>
      <c r="O6" s="1339" t="s">
        <v>4</v>
      </c>
      <c r="P6" s="1339"/>
      <c r="Q6" s="1327"/>
      <c r="R6" s="1328"/>
      <c r="T6" s="4"/>
      <c r="U6" s="4"/>
      <c r="AB6" s="7"/>
    </row>
    <row r="7" spans="2:33" ht="20.25" customHeight="1" x14ac:dyDescent="0.25">
      <c r="B7" s="6"/>
      <c r="C7" s="1717"/>
      <c r="D7" s="1032"/>
      <c r="E7" s="609" t="s">
        <v>34</v>
      </c>
      <c r="F7" s="610" t="s">
        <v>25</v>
      </c>
      <c r="G7" s="723"/>
      <c r="H7" s="610" t="s">
        <v>25</v>
      </c>
      <c r="I7" s="723"/>
      <c r="J7" s="616" t="s">
        <v>25</v>
      </c>
      <c r="K7" s="723"/>
      <c r="L7" s="610" t="s">
        <v>25</v>
      </c>
      <c r="M7" s="723"/>
      <c r="N7" s="610" t="s">
        <v>25</v>
      </c>
      <c r="O7" s="723"/>
      <c r="P7" s="617" t="s">
        <v>25</v>
      </c>
      <c r="Q7" s="1033"/>
      <c r="R7" s="612" t="s">
        <v>25</v>
      </c>
      <c r="T7" s="4"/>
      <c r="U7" s="4"/>
      <c r="AB7" s="7"/>
    </row>
    <row r="8" spans="2:33" ht="21.65" customHeight="1" x14ac:dyDescent="0.25">
      <c r="B8" s="6"/>
      <c r="C8" s="1329" t="s">
        <v>28</v>
      </c>
      <c r="D8" s="999" t="s">
        <v>5</v>
      </c>
      <c r="E8" s="495">
        <v>656.54</v>
      </c>
      <c r="F8" s="496">
        <f t="shared" ref="F8:F21" si="0">ROUND(E8 * (1 + VAT), 2)</f>
        <v>755.02</v>
      </c>
      <c r="G8" s="495">
        <v>198.87</v>
      </c>
      <c r="H8" s="496">
        <f t="shared" ref="H8:H21" si="1">ROUND(G8 * (1 + VAT), 2)</f>
        <v>228.7</v>
      </c>
      <c r="I8" s="495">
        <v>108.01</v>
      </c>
      <c r="J8" s="496">
        <f t="shared" ref="J8:J21" si="2">ROUND(I8 * (1 + VAT), 2)</f>
        <v>124.21</v>
      </c>
      <c r="K8" s="495">
        <v>214.18</v>
      </c>
      <c r="L8" s="496">
        <f t="shared" ref="L8:L21" si="3">ROUND(K8 * (1 + VAT), 2)</f>
        <v>246.31</v>
      </c>
      <c r="M8" s="495">
        <v>147.38999999999999</v>
      </c>
      <c r="N8" s="496">
        <f t="shared" ref="N8:N21" si="4">ROUND(M8 * (1 + VAT), 2)</f>
        <v>169.5</v>
      </c>
      <c r="O8" s="495">
        <v>93.5</v>
      </c>
      <c r="P8" s="1000">
        <f t="shared" ref="P8:P21" si="5">ROUND(O8 * (1 + VAT), 2)</f>
        <v>107.53</v>
      </c>
      <c r="Q8" s="1001">
        <v>37.340000000000003</v>
      </c>
      <c r="R8" s="632">
        <f t="shared" ref="R8:R21" si="6">ROUND(Q8 * (1 + VAT), 2)</f>
        <v>42.94</v>
      </c>
      <c r="S8" s="83"/>
      <c r="T8" s="92"/>
      <c r="U8" s="93"/>
      <c r="V8" s="94"/>
      <c r="W8" s="82"/>
      <c r="X8" s="82"/>
      <c r="Y8" s="82"/>
      <c r="Z8" s="8"/>
      <c r="AA8" s="8"/>
      <c r="AB8" s="95"/>
      <c r="AC8" s="95"/>
      <c r="AD8" s="95"/>
      <c r="AE8" s="95"/>
      <c r="AF8" s="95"/>
      <c r="AG8" s="95"/>
    </row>
    <row r="9" spans="2:33" ht="21.65" customHeight="1" x14ac:dyDescent="0.25">
      <c r="B9" s="6"/>
      <c r="C9" s="1330"/>
      <c r="D9" s="999" t="s">
        <v>9</v>
      </c>
      <c r="E9" s="503">
        <v>650.01</v>
      </c>
      <c r="F9" s="504">
        <f t="shared" si="0"/>
        <v>747.51</v>
      </c>
      <c r="G9" s="503">
        <v>196.92</v>
      </c>
      <c r="H9" s="504">
        <f t="shared" si="1"/>
        <v>226.46</v>
      </c>
      <c r="I9" s="503">
        <v>106.93</v>
      </c>
      <c r="J9" s="504">
        <f t="shared" si="2"/>
        <v>122.97</v>
      </c>
      <c r="K9" s="503">
        <v>212.08</v>
      </c>
      <c r="L9" s="504">
        <f t="shared" si="3"/>
        <v>243.89</v>
      </c>
      <c r="M9" s="503">
        <v>145.9</v>
      </c>
      <c r="N9" s="504">
        <f t="shared" si="4"/>
        <v>167.79</v>
      </c>
      <c r="O9" s="503">
        <v>92.55</v>
      </c>
      <c r="P9" s="1002">
        <f t="shared" si="5"/>
        <v>106.43</v>
      </c>
      <c r="Q9" s="1003">
        <v>34.26</v>
      </c>
      <c r="R9" s="566">
        <f t="shared" si="6"/>
        <v>39.4</v>
      </c>
      <c r="S9" s="95"/>
      <c r="T9" s="92"/>
      <c r="U9" s="83"/>
      <c r="V9" s="83"/>
      <c r="W9" s="83"/>
      <c r="X9" s="83"/>
      <c r="Y9" s="83"/>
      <c r="Z9" s="8"/>
      <c r="AA9" s="8"/>
      <c r="AB9" s="95"/>
      <c r="AC9" s="95"/>
      <c r="AD9" s="95"/>
      <c r="AE9" s="95"/>
      <c r="AF9" s="95"/>
      <c r="AG9" s="95"/>
    </row>
    <row r="10" spans="2:33" ht="20.25" hidden="1" customHeight="1" x14ac:dyDescent="0.25">
      <c r="B10" s="6"/>
      <c r="C10" s="1330"/>
      <c r="D10" s="999"/>
      <c r="E10" s="503">
        <v>0</v>
      </c>
      <c r="F10" s="504"/>
      <c r="G10" s="503">
        <v>0</v>
      </c>
      <c r="H10" s="504"/>
      <c r="I10" s="503">
        <v>0</v>
      </c>
      <c r="J10" s="504"/>
      <c r="K10" s="503">
        <v>0</v>
      </c>
      <c r="L10" s="504"/>
      <c r="M10" s="503">
        <v>0</v>
      </c>
      <c r="N10" s="504"/>
      <c r="O10" s="503">
        <v>0</v>
      </c>
      <c r="P10" s="1002"/>
      <c r="Q10" s="1003">
        <v>0</v>
      </c>
      <c r="R10" s="566"/>
      <c r="S10" s="95"/>
      <c r="T10" s="92"/>
      <c r="U10" s="83"/>
      <c r="V10" s="83"/>
      <c r="W10" s="83"/>
      <c r="X10" s="83"/>
      <c r="Y10" s="83"/>
      <c r="Z10" s="8"/>
      <c r="AA10" s="8"/>
      <c r="AB10" s="95"/>
      <c r="AC10" s="95"/>
      <c r="AD10" s="95"/>
      <c r="AE10" s="95"/>
      <c r="AF10" s="95"/>
      <c r="AG10" s="95"/>
    </row>
    <row r="11" spans="2:33" ht="20.25" hidden="1" customHeight="1" x14ac:dyDescent="0.3">
      <c r="B11" s="6"/>
      <c r="C11" s="1331"/>
      <c r="D11" s="999"/>
      <c r="E11" s="512">
        <v>0</v>
      </c>
      <c r="F11" s="513"/>
      <c r="G11" s="512">
        <v>0</v>
      </c>
      <c r="H11" s="513"/>
      <c r="I11" s="512">
        <v>0</v>
      </c>
      <c r="J11" s="513"/>
      <c r="K11" s="512">
        <v>0</v>
      </c>
      <c r="L11" s="513"/>
      <c r="M11" s="512">
        <v>0</v>
      </c>
      <c r="N11" s="513"/>
      <c r="O11" s="512">
        <v>0</v>
      </c>
      <c r="P11" s="1004"/>
      <c r="Q11" s="1005">
        <v>0</v>
      </c>
      <c r="R11" s="570"/>
      <c r="S11" s="95"/>
      <c r="T11" s="92"/>
      <c r="U11" s="83"/>
      <c r="V11" s="83"/>
      <c r="W11" s="83"/>
      <c r="X11" s="83"/>
      <c r="Y11" s="83"/>
      <c r="Z11" s="8"/>
      <c r="AA11" s="8"/>
      <c r="AB11" s="95"/>
      <c r="AC11" s="95"/>
      <c r="AD11" s="95"/>
      <c r="AE11" s="95"/>
      <c r="AF11" s="95"/>
      <c r="AG11" s="95"/>
    </row>
    <row r="12" spans="2:33" ht="21.65" customHeight="1" x14ac:dyDescent="0.25">
      <c r="B12" s="6"/>
      <c r="C12" s="1329" t="s">
        <v>29</v>
      </c>
      <c r="D12" s="1006" t="s">
        <v>5</v>
      </c>
      <c r="E12" s="495">
        <v>663.06</v>
      </c>
      <c r="F12" s="496">
        <f t="shared" si="0"/>
        <v>762.52</v>
      </c>
      <c r="G12" s="495">
        <v>200.9</v>
      </c>
      <c r="H12" s="496">
        <f t="shared" si="1"/>
        <v>231.04</v>
      </c>
      <c r="I12" s="495">
        <v>109.03</v>
      </c>
      <c r="J12" s="496">
        <f t="shared" si="2"/>
        <v>125.38</v>
      </c>
      <c r="K12" s="495">
        <v>216.28</v>
      </c>
      <c r="L12" s="496">
        <f t="shared" si="3"/>
        <v>248.72</v>
      </c>
      <c r="M12" s="495">
        <v>148.88</v>
      </c>
      <c r="N12" s="496">
        <f t="shared" si="4"/>
        <v>171.21</v>
      </c>
      <c r="O12" s="495">
        <v>94.47</v>
      </c>
      <c r="P12" s="1000">
        <f t="shared" si="5"/>
        <v>108.64</v>
      </c>
      <c r="Q12" s="1001">
        <v>37.5</v>
      </c>
      <c r="R12" s="632">
        <f t="shared" si="6"/>
        <v>43.13</v>
      </c>
      <c r="T12" s="92"/>
      <c r="U12" s="93"/>
      <c r="V12" s="94"/>
      <c r="W12" s="82"/>
      <c r="X12" s="82"/>
      <c r="Y12" s="82"/>
      <c r="Z12" s="8"/>
      <c r="AA12" s="8"/>
      <c r="AB12" s="95"/>
      <c r="AC12" s="95"/>
      <c r="AD12" s="95"/>
      <c r="AE12" s="95"/>
      <c r="AF12" s="95"/>
      <c r="AG12" s="95"/>
    </row>
    <row r="13" spans="2:33" ht="21.65" customHeight="1" x14ac:dyDescent="0.25">
      <c r="B13" s="6"/>
      <c r="C13" s="1330"/>
      <c r="D13" s="1007" t="s">
        <v>9</v>
      </c>
      <c r="E13" s="503">
        <v>656.53</v>
      </c>
      <c r="F13" s="504">
        <f t="shared" si="0"/>
        <v>755.01</v>
      </c>
      <c r="G13" s="503">
        <v>198.83</v>
      </c>
      <c r="H13" s="504">
        <f t="shared" si="1"/>
        <v>228.65</v>
      </c>
      <c r="I13" s="503">
        <v>108.01</v>
      </c>
      <c r="J13" s="504">
        <f t="shared" si="2"/>
        <v>124.21</v>
      </c>
      <c r="K13" s="503">
        <v>214.18</v>
      </c>
      <c r="L13" s="504">
        <f t="shared" si="3"/>
        <v>246.31</v>
      </c>
      <c r="M13" s="503">
        <v>147.37</v>
      </c>
      <c r="N13" s="504">
        <f t="shared" si="4"/>
        <v>169.48</v>
      </c>
      <c r="O13" s="503">
        <v>93.5</v>
      </c>
      <c r="P13" s="1002">
        <f t="shared" si="5"/>
        <v>107.53</v>
      </c>
      <c r="Q13" s="1003">
        <v>34.450000000000003</v>
      </c>
      <c r="R13" s="566">
        <f t="shared" si="6"/>
        <v>39.619999999999997</v>
      </c>
      <c r="S13" s="96"/>
      <c r="T13" s="92"/>
      <c r="U13" s="83"/>
      <c r="V13" s="83"/>
      <c r="W13" s="83"/>
      <c r="X13" s="83"/>
      <c r="Y13" s="83"/>
      <c r="Z13" s="8"/>
      <c r="AA13" s="8"/>
      <c r="AB13" s="95"/>
      <c r="AC13" s="95"/>
      <c r="AD13" s="95"/>
      <c r="AE13" s="95"/>
      <c r="AF13" s="95"/>
      <c r="AG13" s="95"/>
    </row>
    <row r="14" spans="2:33" ht="20.25" hidden="1" customHeight="1" x14ac:dyDescent="0.25">
      <c r="B14" s="6"/>
      <c r="C14" s="1330"/>
      <c r="D14" s="999"/>
      <c r="E14" s="503">
        <v>0</v>
      </c>
      <c r="F14" s="504"/>
      <c r="G14" s="503">
        <v>0</v>
      </c>
      <c r="H14" s="504"/>
      <c r="I14" s="503">
        <v>0</v>
      </c>
      <c r="J14" s="504"/>
      <c r="K14" s="503">
        <v>0</v>
      </c>
      <c r="L14" s="504"/>
      <c r="M14" s="503">
        <v>0</v>
      </c>
      <c r="N14" s="504"/>
      <c r="O14" s="503">
        <v>0</v>
      </c>
      <c r="P14" s="1002"/>
      <c r="Q14" s="1003">
        <v>0</v>
      </c>
      <c r="R14" s="566"/>
      <c r="S14" s="96"/>
      <c r="T14" s="92"/>
      <c r="U14" s="83"/>
      <c r="V14" s="83"/>
      <c r="W14" s="83"/>
      <c r="X14" s="83"/>
      <c r="Y14" s="83"/>
      <c r="Z14" s="8"/>
      <c r="AA14" s="8"/>
      <c r="AB14" s="95"/>
      <c r="AC14" s="95"/>
      <c r="AD14" s="95"/>
      <c r="AE14" s="95"/>
      <c r="AF14" s="95"/>
      <c r="AG14" s="95"/>
    </row>
    <row r="15" spans="2:33" ht="20.25" hidden="1" customHeight="1" x14ac:dyDescent="0.3">
      <c r="B15" s="6"/>
      <c r="C15" s="1331"/>
      <c r="D15" s="1008"/>
      <c r="E15" s="512">
        <v>0</v>
      </c>
      <c r="F15" s="513"/>
      <c r="G15" s="512">
        <v>0</v>
      </c>
      <c r="H15" s="513"/>
      <c r="I15" s="512">
        <v>0</v>
      </c>
      <c r="J15" s="513"/>
      <c r="K15" s="512">
        <v>0</v>
      </c>
      <c r="L15" s="513"/>
      <c r="M15" s="512">
        <v>0</v>
      </c>
      <c r="N15" s="513"/>
      <c r="O15" s="512">
        <v>0</v>
      </c>
      <c r="P15" s="1004"/>
      <c r="Q15" s="1005">
        <v>0</v>
      </c>
      <c r="R15" s="570"/>
      <c r="S15" s="96"/>
      <c r="T15" s="92"/>
      <c r="U15" s="83"/>
      <c r="V15" s="83"/>
      <c r="W15" s="83"/>
      <c r="X15" s="83"/>
      <c r="Y15" s="83"/>
      <c r="Z15" s="8"/>
      <c r="AA15" s="8"/>
      <c r="AB15" s="95"/>
      <c r="AC15" s="95"/>
      <c r="AD15" s="95"/>
      <c r="AE15" s="95"/>
      <c r="AF15" s="95"/>
      <c r="AG15" s="95"/>
    </row>
    <row r="16" spans="2:33" ht="21.65" customHeight="1" x14ac:dyDescent="0.25">
      <c r="B16" s="6"/>
      <c r="C16" s="1329" t="s">
        <v>30</v>
      </c>
      <c r="D16" s="999" t="s">
        <v>5</v>
      </c>
      <c r="E16" s="495">
        <v>669.71</v>
      </c>
      <c r="F16" s="496">
        <f t="shared" si="0"/>
        <v>770.17</v>
      </c>
      <c r="G16" s="495">
        <v>202.85</v>
      </c>
      <c r="H16" s="496">
        <f t="shared" si="1"/>
        <v>233.28</v>
      </c>
      <c r="I16" s="495">
        <v>110.17</v>
      </c>
      <c r="J16" s="496">
        <f t="shared" si="2"/>
        <v>126.7</v>
      </c>
      <c r="K16" s="495">
        <v>218.42</v>
      </c>
      <c r="L16" s="496">
        <f t="shared" si="3"/>
        <v>251.18</v>
      </c>
      <c r="M16" s="495">
        <v>150.31</v>
      </c>
      <c r="N16" s="496">
        <f t="shared" si="4"/>
        <v>172.86</v>
      </c>
      <c r="O16" s="495">
        <v>95.41</v>
      </c>
      <c r="P16" s="1000">
        <f t="shared" si="5"/>
        <v>109.72</v>
      </c>
      <c r="Q16" s="1001">
        <v>37.700000000000003</v>
      </c>
      <c r="R16" s="632">
        <f t="shared" si="6"/>
        <v>43.36</v>
      </c>
      <c r="T16" s="92"/>
      <c r="U16" s="93"/>
      <c r="V16" s="94"/>
      <c r="W16" s="82"/>
      <c r="X16" s="82"/>
      <c r="Y16" s="82"/>
      <c r="Z16" s="8"/>
      <c r="AA16" s="8"/>
      <c r="AB16" s="95"/>
      <c r="AC16" s="95"/>
      <c r="AD16" s="95"/>
      <c r="AE16" s="95"/>
      <c r="AF16" s="95"/>
      <c r="AG16" s="95"/>
    </row>
    <row r="17" spans="2:33" ht="21.65" customHeight="1" x14ac:dyDescent="0.25">
      <c r="B17" s="6"/>
      <c r="C17" s="1330"/>
      <c r="D17" s="1007" t="s">
        <v>9</v>
      </c>
      <c r="E17" s="503">
        <v>663.03</v>
      </c>
      <c r="F17" s="504">
        <f t="shared" si="0"/>
        <v>762.48</v>
      </c>
      <c r="G17" s="503">
        <v>200.86</v>
      </c>
      <c r="H17" s="504">
        <f t="shared" si="1"/>
        <v>230.99</v>
      </c>
      <c r="I17" s="503">
        <v>109.03</v>
      </c>
      <c r="J17" s="504">
        <f t="shared" si="2"/>
        <v>125.38</v>
      </c>
      <c r="K17" s="503">
        <v>216.28</v>
      </c>
      <c r="L17" s="504">
        <f t="shared" si="3"/>
        <v>248.72</v>
      </c>
      <c r="M17" s="503">
        <v>148.88</v>
      </c>
      <c r="N17" s="504">
        <f t="shared" si="4"/>
        <v>171.21</v>
      </c>
      <c r="O17" s="503">
        <v>94.47</v>
      </c>
      <c r="P17" s="1002">
        <f t="shared" si="5"/>
        <v>108.64</v>
      </c>
      <c r="Q17" s="1003">
        <v>34.630000000000003</v>
      </c>
      <c r="R17" s="566">
        <f t="shared" si="6"/>
        <v>39.82</v>
      </c>
      <c r="S17" s="9"/>
      <c r="T17" s="92"/>
      <c r="U17" s="83"/>
      <c r="V17" s="83"/>
      <c r="W17" s="83"/>
      <c r="X17" s="83"/>
      <c r="Y17" s="83"/>
      <c r="Z17" s="8"/>
      <c r="AA17" s="8"/>
      <c r="AB17" s="95"/>
      <c r="AC17" s="95"/>
      <c r="AD17" s="95"/>
      <c r="AE17" s="95"/>
      <c r="AF17" s="95"/>
      <c r="AG17" s="95"/>
    </row>
    <row r="18" spans="2:33" ht="20.25" hidden="1" customHeight="1" x14ac:dyDescent="0.25">
      <c r="B18" s="6"/>
      <c r="C18" s="1330"/>
      <c r="D18" s="999"/>
      <c r="E18" s="503">
        <v>0</v>
      </c>
      <c r="F18" s="504"/>
      <c r="G18" s="503">
        <v>0</v>
      </c>
      <c r="H18" s="504"/>
      <c r="I18" s="503">
        <v>0</v>
      </c>
      <c r="J18" s="504"/>
      <c r="K18" s="503">
        <v>0</v>
      </c>
      <c r="L18" s="504"/>
      <c r="M18" s="503">
        <v>0</v>
      </c>
      <c r="N18" s="504"/>
      <c r="O18" s="503">
        <v>0</v>
      </c>
      <c r="P18" s="1002"/>
      <c r="Q18" s="1003">
        <v>0</v>
      </c>
      <c r="R18" s="566"/>
      <c r="S18" s="9"/>
      <c r="T18" s="92"/>
      <c r="U18" s="83"/>
      <c r="V18" s="83"/>
      <c r="W18" s="83"/>
      <c r="X18" s="83"/>
      <c r="Y18" s="83"/>
      <c r="Z18" s="8"/>
      <c r="AA18" s="8"/>
      <c r="AB18" s="95"/>
      <c r="AC18" s="95"/>
      <c r="AD18" s="95"/>
      <c r="AE18" s="95"/>
      <c r="AF18" s="95"/>
      <c r="AG18" s="95"/>
    </row>
    <row r="19" spans="2:33" ht="20.25" hidden="1" customHeight="1" x14ac:dyDescent="0.3">
      <c r="B19" s="6"/>
      <c r="C19" s="1331"/>
      <c r="D19" s="1008"/>
      <c r="E19" s="512">
        <v>0</v>
      </c>
      <c r="F19" s="513"/>
      <c r="G19" s="512">
        <v>0</v>
      </c>
      <c r="H19" s="513"/>
      <c r="I19" s="512">
        <v>0</v>
      </c>
      <c r="J19" s="513"/>
      <c r="K19" s="512">
        <v>0</v>
      </c>
      <c r="L19" s="513"/>
      <c r="M19" s="512">
        <v>0</v>
      </c>
      <c r="N19" s="513"/>
      <c r="O19" s="512">
        <v>0</v>
      </c>
      <c r="P19" s="1004"/>
      <c r="Q19" s="1005">
        <v>0</v>
      </c>
      <c r="R19" s="570"/>
      <c r="S19" s="95"/>
      <c r="T19" s="92"/>
      <c r="U19" s="84"/>
      <c r="V19" s="84"/>
      <c r="W19" s="84"/>
      <c r="X19" s="84"/>
      <c r="Y19" s="84"/>
      <c r="Z19" s="8"/>
      <c r="AA19" s="8"/>
      <c r="AB19" s="95"/>
      <c r="AC19" s="95"/>
      <c r="AD19" s="95"/>
      <c r="AE19" s="95"/>
      <c r="AF19" s="95"/>
      <c r="AG19" s="95"/>
    </row>
    <row r="20" spans="2:33" ht="21.65" customHeight="1" x14ac:dyDescent="0.25">
      <c r="B20" s="10"/>
      <c r="C20" s="1329" t="s">
        <v>31</v>
      </c>
      <c r="D20" s="999" t="s">
        <v>5</v>
      </c>
      <c r="E20" s="495">
        <v>676.41</v>
      </c>
      <c r="F20" s="496">
        <f t="shared" si="0"/>
        <v>777.87</v>
      </c>
      <c r="G20" s="495">
        <v>204.96</v>
      </c>
      <c r="H20" s="496">
        <f t="shared" si="1"/>
        <v>235.7</v>
      </c>
      <c r="I20" s="495">
        <v>111.2</v>
      </c>
      <c r="J20" s="496">
        <f t="shared" si="2"/>
        <v>127.88</v>
      </c>
      <c r="K20" s="495">
        <v>220.58</v>
      </c>
      <c r="L20" s="496">
        <f t="shared" si="3"/>
        <v>253.67</v>
      </c>
      <c r="M20" s="495">
        <v>151.87</v>
      </c>
      <c r="N20" s="496">
        <f t="shared" si="4"/>
        <v>174.65</v>
      </c>
      <c r="O20" s="495">
        <v>96.35</v>
      </c>
      <c r="P20" s="1000">
        <f t="shared" si="5"/>
        <v>110.8</v>
      </c>
      <c r="Q20" s="1001">
        <v>37.81</v>
      </c>
      <c r="R20" s="632">
        <f t="shared" si="6"/>
        <v>43.48</v>
      </c>
      <c r="T20" s="92"/>
      <c r="U20" s="93"/>
      <c r="V20" s="94"/>
      <c r="W20" s="82"/>
      <c r="X20" s="82"/>
      <c r="Y20" s="82"/>
      <c r="Z20" s="8"/>
      <c r="AA20" s="8"/>
      <c r="AB20" s="95"/>
      <c r="AC20" s="95"/>
      <c r="AD20" s="95"/>
      <c r="AE20" s="95"/>
      <c r="AF20" s="95"/>
      <c r="AG20" s="95"/>
    </row>
    <row r="21" spans="2:33" ht="21.65" customHeight="1" thickBot="1" x14ac:dyDescent="0.3">
      <c r="B21" s="10"/>
      <c r="C21" s="1330"/>
      <c r="D21" s="999" t="s">
        <v>9</v>
      </c>
      <c r="E21" s="503">
        <v>669.7</v>
      </c>
      <c r="F21" s="504">
        <f t="shared" si="0"/>
        <v>770.16</v>
      </c>
      <c r="G21" s="503">
        <v>202.85</v>
      </c>
      <c r="H21" s="504">
        <f t="shared" si="1"/>
        <v>233.28</v>
      </c>
      <c r="I21" s="503">
        <v>110.17</v>
      </c>
      <c r="J21" s="504">
        <f t="shared" si="2"/>
        <v>126.7</v>
      </c>
      <c r="K21" s="503">
        <v>218.42</v>
      </c>
      <c r="L21" s="504">
        <f t="shared" si="3"/>
        <v>251.18</v>
      </c>
      <c r="M21" s="503">
        <v>150.31</v>
      </c>
      <c r="N21" s="504">
        <f t="shared" si="4"/>
        <v>172.86</v>
      </c>
      <c r="O21" s="503">
        <v>95.41</v>
      </c>
      <c r="P21" s="1002">
        <f t="shared" si="5"/>
        <v>109.72</v>
      </c>
      <c r="Q21" s="1005">
        <v>34.65</v>
      </c>
      <c r="R21" s="570">
        <f t="shared" si="6"/>
        <v>39.85</v>
      </c>
      <c r="S21" s="9"/>
      <c r="T21" s="92"/>
      <c r="U21" s="83"/>
      <c r="V21" s="83"/>
      <c r="W21" s="83"/>
      <c r="X21" s="83"/>
      <c r="Y21" s="83"/>
      <c r="Z21" s="8"/>
      <c r="AA21" s="8"/>
      <c r="AB21" s="95"/>
      <c r="AC21" s="95"/>
      <c r="AD21" s="95"/>
      <c r="AE21" s="95"/>
      <c r="AF21" s="95"/>
      <c r="AG21" s="95"/>
    </row>
    <row r="22" spans="2:33" ht="20.25" hidden="1" customHeight="1" x14ac:dyDescent="0.3">
      <c r="B22" s="10"/>
      <c r="C22" s="1330"/>
      <c r="D22" s="999"/>
      <c r="E22" s="503"/>
      <c r="F22" s="971"/>
      <c r="G22" s="503"/>
      <c r="H22" s="971"/>
      <c r="I22" s="495">
        <v>0</v>
      </c>
      <c r="J22" s="816"/>
      <c r="K22" s="503"/>
      <c r="L22" s="971"/>
      <c r="M22" s="503"/>
      <c r="N22" s="971"/>
      <c r="O22" s="503"/>
      <c r="P22" s="1009"/>
      <c r="Q22" s="880"/>
      <c r="R22" s="1010"/>
      <c r="S22" s="9"/>
      <c r="T22" s="92"/>
      <c r="U22" s="83"/>
      <c r="V22" s="83"/>
      <c r="W22" s="83"/>
      <c r="X22" s="83"/>
      <c r="Y22" s="83"/>
      <c r="Z22" s="8"/>
      <c r="AA22" s="8"/>
      <c r="AB22" s="95"/>
      <c r="AC22" s="95"/>
      <c r="AD22" s="95"/>
      <c r="AE22" s="95"/>
      <c r="AF22" s="95"/>
      <c r="AG22" s="95"/>
    </row>
    <row r="23" spans="2:33" ht="20.25" hidden="1" customHeight="1" thickBot="1" x14ac:dyDescent="0.3">
      <c r="B23" s="10"/>
      <c r="C23" s="1708"/>
      <c r="D23" s="1011"/>
      <c r="E23" s="523"/>
      <c r="F23" s="1012"/>
      <c r="G23" s="523"/>
      <c r="H23" s="1012"/>
      <c r="I23" s="495">
        <v>0</v>
      </c>
      <c r="J23" s="1013"/>
      <c r="K23" s="523"/>
      <c r="L23" s="1012"/>
      <c r="M23" s="523"/>
      <c r="N23" s="1012"/>
      <c r="O23" s="523"/>
      <c r="P23" s="1014"/>
      <c r="Q23" s="569"/>
      <c r="R23" s="570"/>
      <c r="S23" s="95"/>
      <c r="T23" s="92"/>
      <c r="U23" s="84"/>
      <c r="V23" s="84"/>
      <c r="W23" s="84"/>
      <c r="X23" s="84"/>
      <c r="Y23" s="84"/>
      <c r="Z23" s="8"/>
      <c r="AA23" s="8"/>
      <c r="AB23" s="95"/>
      <c r="AC23" s="95"/>
      <c r="AD23" s="95"/>
      <c r="AE23" s="95"/>
      <c r="AF23" s="95"/>
      <c r="AG23" s="95"/>
    </row>
    <row r="24" spans="2:33" ht="20.25" customHeight="1" x14ac:dyDescent="0.45">
      <c r="B24" s="10"/>
      <c r="C24" s="1015"/>
      <c r="D24" s="1016"/>
      <c r="E24" s="1017"/>
      <c r="F24" s="1018"/>
      <c r="G24" s="1017"/>
      <c r="H24" s="1018"/>
      <c r="I24" s="1019"/>
      <c r="J24" s="1019"/>
      <c r="K24" s="1017"/>
      <c r="L24" s="1018"/>
      <c r="M24" s="1017"/>
      <c r="N24" s="1018"/>
      <c r="O24" s="1017"/>
      <c r="P24" s="1018"/>
      <c r="Q24" s="1020"/>
      <c r="R24" s="1021"/>
      <c r="S24" s="95"/>
      <c r="T24" s="92"/>
      <c r="U24" s="84"/>
      <c r="V24" s="84"/>
      <c r="W24" s="84"/>
      <c r="X24" s="84"/>
      <c r="Y24" s="84"/>
      <c r="Z24" s="8"/>
      <c r="AA24" s="8"/>
      <c r="AB24" s="95"/>
      <c r="AC24" s="95"/>
      <c r="AD24" s="95"/>
      <c r="AE24" s="95"/>
      <c r="AF24" s="95"/>
      <c r="AG24" s="95"/>
    </row>
    <row r="25" spans="2:33" ht="20.25" customHeight="1" thickBot="1" x14ac:dyDescent="0.5">
      <c r="B25" s="10"/>
      <c r="C25" s="531"/>
      <c r="D25" s="537"/>
      <c r="E25" s="533"/>
      <c r="F25" s="538"/>
      <c r="G25" s="533"/>
      <c r="H25" s="538"/>
      <c r="I25" s="576"/>
      <c r="J25" s="576"/>
      <c r="K25" s="533"/>
      <c r="L25" s="538"/>
      <c r="M25" s="533"/>
      <c r="N25" s="538"/>
      <c r="O25" s="533"/>
      <c r="P25" s="538"/>
      <c r="Q25" s="535"/>
      <c r="R25" s="702"/>
      <c r="S25" s="9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95.5" customHeight="1" x14ac:dyDescent="0.45">
      <c r="B26" s="10"/>
      <c r="C26" s="1630" t="s">
        <v>51</v>
      </c>
      <c r="D26" s="1632"/>
      <c r="E26" s="1350" t="s">
        <v>338</v>
      </c>
      <c r="F26" s="1460"/>
      <c r="G26" s="1350" t="s">
        <v>336</v>
      </c>
      <c r="H26" s="1443"/>
      <c r="I26" s="539"/>
      <c r="J26" s="1034"/>
      <c r="K26" s="1035"/>
      <c r="L26" s="1350" t="s">
        <v>153</v>
      </c>
      <c r="M26" s="1460"/>
      <c r="N26" s="1358" t="s">
        <v>337</v>
      </c>
      <c r="O26" s="1359"/>
      <c r="P26" s="483"/>
      <c r="Q26" s="539"/>
      <c r="R26" s="539"/>
    </row>
    <row r="27" spans="2:33" ht="21" customHeight="1" x14ac:dyDescent="0.45">
      <c r="B27" s="10"/>
      <c r="C27" s="1383"/>
      <c r="D27" s="1340"/>
      <c r="E27" s="1373"/>
      <c r="F27" s="1374"/>
      <c r="G27" s="1373"/>
      <c r="H27" s="1328"/>
      <c r="I27" s="539"/>
      <c r="J27" s="1723" t="s">
        <v>1</v>
      </c>
      <c r="K27" s="1724"/>
      <c r="L27" s="619"/>
      <c r="M27" s="616" t="s">
        <v>25</v>
      </c>
      <c r="N27" s="996"/>
      <c r="O27" s="626" t="s">
        <v>25</v>
      </c>
      <c r="P27" s="483"/>
      <c r="Q27" s="539"/>
      <c r="R27" s="539"/>
    </row>
    <row r="28" spans="2:33" ht="27.4" customHeight="1" x14ac:dyDescent="0.45">
      <c r="B28" s="10"/>
      <c r="C28" s="1378"/>
      <c r="D28" s="1379"/>
      <c r="E28" s="623"/>
      <c r="F28" s="624" t="s">
        <v>25</v>
      </c>
      <c r="G28" s="625"/>
      <c r="H28" s="626" t="s">
        <v>25</v>
      </c>
      <c r="I28" s="539"/>
      <c r="J28" s="1712" t="s">
        <v>5</v>
      </c>
      <c r="K28" s="1713"/>
      <c r="L28" s="834">
        <v>0.82</v>
      </c>
      <c r="M28" s="556">
        <f>ROUND(L28 * (1 + VAT), 2)</f>
        <v>0.94</v>
      </c>
      <c r="N28" s="834">
        <v>53.25</v>
      </c>
      <c r="O28" s="556">
        <f>ROUND(N28 * (1 + VAT), 2)</f>
        <v>61.24</v>
      </c>
      <c r="P28" s="483"/>
      <c r="Q28" s="539"/>
      <c r="R28" s="539"/>
    </row>
    <row r="29" spans="2:33" ht="21.65" customHeight="1" thickBot="1" x14ac:dyDescent="0.5">
      <c r="B29" s="10"/>
      <c r="C29" s="1457" t="s">
        <v>35</v>
      </c>
      <c r="D29" s="1458"/>
      <c r="E29" s="1024">
        <v>36.26</v>
      </c>
      <c r="F29" s="1025">
        <f>ROUND(E29 * (1 + VAT), 2)</f>
        <v>41.7</v>
      </c>
      <c r="G29" s="1024">
        <v>10.28</v>
      </c>
      <c r="H29" s="1025">
        <f>ROUND(G29 * (1 + VAT), 2)</f>
        <v>11.82</v>
      </c>
      <c r="I29" s="539"/>
      <c r="J29" s="1706" t="s">
        <v>45</v>
      </c>
      <c r="K29" s="1707"/>
      <c r="L29" s="835">
        <v>0.82</v>
      </c>
      <c r="M29" s="573">
        <f>ROUND(L29 * (1 + VAT), 2)</f>
        <v>0.94</v>
      </c>
      <c r="N29" s="835">
        <v>46.6</v>
      </c>
      <c r="O29" s="573">
        <f>ROUND(N29 * (1 + VAT), 2)</f>
        <v>53.59</v>
      </c>
      <c r="P29" s="483"/>
      <c r="Q29" s="539"/>
      <c r="R29" s="539"/>
    </row>
    <row r="30" spans="2:33" ht="21.65" customHeight="1" thickBot="1" x14ac:dyDescent="0.5">
      <c r="B30" s="10"/>
      <c r="C30" s="1562" t="s">
        <v>36</v>
      </c>
      <c r="D30" s="1714"/>
      <c r="E30" s="1026">
        <v>123.67</v>
      </c>
      <c r="F30" s="1027">
        <f>ROUND(E30 * (1 + VAT), 2)</f>
        <v>142.22</v>
      </c>
      <c r="G30" s="1026">
        <v>57.32</v>
      </c>
      <c r="H30" s="1027">
        <f>ROUND(G30 * (1 + VAT), 2)</f>
        <v>65.92</v>
      </c>
      <c r="I30" s="539"/>
      <c r="J30" s="539"/>
      <c r="K30" s="539"/>
      <c r="L30" s="539"/>
      <c r="M30" s="539"/>
      <c r="N30" s="539"/>
      <c r="O30" s="483"/>
      <c r="P30" s="539"/>
      <c r="Q30" s="539"/>
      <c r="R30" s="539"/>
    </row>
    <row r="31" spans="2:33" ht="21.65" customHeight="1" x14ac:dyDescent="0.45">
      <c r="B31" s="10"/>
      <c r="C31" s="1562" t="s">
        <v>37</v>
      </c>
      <c r="D31" s="1714"/>
      <c r="E31" s="1026">
        <v>380.44</v>
      </c>
      <c r="F31" s="1027">
        <f>ROUND(E31 * (1 + VAT), 2)</f>
        <v>437.51</v>
      </c>
      <c r="G31" s="1026">
        <v>87.97</v>
      </c>
      <c r="H31" s="1027">
        <f>ROUND(G31 * (1 + VAT), 2)</f>
        <v>101.17</v>
      </c>
      <c r="I31" s="539"/>
      <c r="J31" s="1725" t="s">
        <v>311</v>
      </c>
      <c r="K31" s="1726"/>
      <c r="L31" s="1726"/>
      <c r="M31" s="1727"/>
      <c r="N31" s="539"/>
      <c r="O31" s="483"/>
      <c r="P31" s="483"/>
      <c r="Q31" s="539"/>
      <c r="R31" s="539"/>
    </row>
    <row r="32" spans="2:33" ht="21.65" customHeight="1" x14ac:dyDescent="0.45">
      <c r="B32" s="10"/>
      <c r="C32" s="1457" t="s">
        <v>33</v>
      </c>
      <c r="D32" s="1458"/>
      <c r="E32" s="1026">
        <v>380.44</v>
      </c>
      <c r="F32" s="1027">
        <f>ROUND(E32 * (1 + VAT), 2)</f>
        <v>437.51</v>
      </c>
      <c r="G32" s="1026">
        <v>163.27000000000001</v>
      </c>
      <c r="H32" s="1027">
        <f>ROUND(G32 * (1 + VAT), 2)</f>
        <v>187.76</v>
      </c>
      <c r="I32" s="539"/>
      <c r="J32" s="1380" t="s">
        <v>41</v>
      </c>
      <c r="K32" s="1381"/>
      <c r="L32" s="1338" t="s">
        <v>42</v>
      </c>
      <c r="M32" s="1382"/>
      <c r="N32" s="539"/>
      <c r="O32" s="483"/>
      <c r="P32" s="483"/>
      <c r="Q32" s="539"/>
      <c r="R32" s="539"/>
      <c r="Z32" s="8"/>
      <c r="AA32" s="8"/>
      <c r="AB32" s="95"/>
      <c r="AC32" s="95"/>
      <c r="AD32" s="95"/>
      <c r="AE32" s="95"/>
      <c r="AF32" s="95"/>
      <c r="AG32" s="95"/>
    </row>
    <row r="33" spans="2:33" ht="21.65" customHeight="1" thickBot="1" x14ac:dyDescent="0.5">
      <c r="B33" s="10"/>
      <c r="C33" s="1485" t="s">
        <v>32</v>
      </c>
      <c r="D33" s="1486"/>
      <c r="E33" s="1028">
        <v>7455.65</v>
      </c>
      <c r="F33" s="1029">
        <f>ROUND(E33 * (1 + VAT), 2)</f>
        <v>8574</v>
      </c>
      <c r="G33" s="1028">
        <v>163.27000000000001</v>
      </c>
      <c r="H33" s="1029">
        <f>ROUND(G33 * (1 + VAT), 2)</f>
        <v>187.76</v>
      </c>
      <c r="I33" s="539"/>
      <c r="J33" s="727"/>
      <c r="K33" s="624" t="s">
        <v>25</v>
      </c>
      <c r="L33" s="728"/>
      <c r="M33" s="626" t="s">
        <v>25</v>
      </c>
      <c r="N33" s="539"/>
      <c r="O33" s="483"/>
      <c r="P33" s="483"/>
      <c r="Q33" s="539"/>
      <c r="R33" s="539"/>
      <c r="Z33" s="8"/>
      <c r="AA33" s="8"/>
      <c r="AB33" s="95"/>
      <c r="AC33" s="95"/>
      <c r="AD33" s="95"/>
      <c r="AE33" s="95"/>
      <c r="AF33" s="95"/>
      <c r="AG33" s="95"/>
    </row>
    <row r="34" spans="2:33" ht="20.25" customHeight="1" thickBot="1" x14ac:dyDescent="0.5">
      <c r="B34" s="10"/>
      <c r="C34" s="539"/>
      <c r="D34" s="539"/>
      <c r="E34" s="539"/>
      <c r="F34" s="539"/>
      <c r="G34" s="539"/>
      <c r="H34" s="539"/>
      <c r="I34" s="539"/>
      <c r="J34" s="602">
        <v>17.7</v>
      </c>
      <c r="K34" s="717">
        <f>ROUND(J34 * (1 + VAT), 2)</f>
        <v>20.36</v>
      </c>
      <c r="L34" s="837">
        <v>0</v>
      </c>
      <c r="M34" s="721">
        <f>ROUND(L34 * (1 + VAT), 2)</f>
        <v>0</v>
      </c>
      <c r="N34" s="539"/>
      <c r="O34" s="483"/>
      <c r="P34" s="483"/>
      <c r="Q34" s="539"/>
      <c r="R34" s="539"/>
      <c r="Z34" s="8"/>
      <c r="AA34" s="8"/>
      <c r="AB34" s="95"/>
      <c r="AC34" s="95"/>
      <c r="AD34" s="95"/>
      <c r="AE34" s="95"/>
      <c r="AF34" s="95"/>
      <c r="AG34" s="95"/>
    </row>
    <row r="35" spans="2:33" ht="20.25" customHeight="1" x14ac:dyDescent="0.45">
      <c r="C35" s="539"/>
      <c r="D35" s="539"/>
      <c r="E35" s="539"/>
      <c r="F35" s="539"/>
      <c r="G35" s="539"/>
      <c r="H35" s="539"/>
      <c r="I35" s="539"/>
      <c r="J35" s="539"/>
      <c r="K35" s="539"/>
      <c r="L35" s="539"/>
      <c r="M35" s="539"/>
      <c r="N35" s="539"/>
      <c r="O35" s="483"/>
      <c r="P35" s="483"/>
      <c r="Q35" s="539"/>
      <c r="R35" s="539"/>
      <c r="Z35" s="8"/>
      <c r="AA35" s="8"/>
      <c r="AB35" s="95"/>
      <c r="AC35" s="95"/>
      <c r="AD35" s="95"/>
      <c r="AE35" s="95"/>
      <c r="AF35" s="95"/>
      <c r="AG35" s="95"/>
    </row>
    <row r="36" spans="2:33" ht="20.25" customHeight="1" x14ac:dyDescent="0.25">
      <c r="S36" s="95"/>
      <c r="Z36" s="8"/>
      <c r="AA36" s="8"/>
      <c r="AB36" s="95"/>
      <c r="AC36" s="95"/>
      <c r="AD36" s="95"/>
      <c r="AE36" s="95"/>
      <c r="AF36" s="95"/>
      <c r="AG36" s="95"/>
    </row>
    <row r="37" spans="2:33" ht="20.25" customHeight="1" x14ac:dyDescent="0.25">
      <c r="S37" s="95"/>
      <c r="Z37" s="8"/>
      <c r="AA37" s="8"/>
      <c r="AB37" s="95"/>
      <c r="AC37" s="95"/>
      <c r="AD37" s="95"/>
      <c r="AE37" s="95"/>
      <c r="AF37" s="95"/>
      <c r="AG37" s="95"/>
    </row>
    <row r="38" spans="2:33" ht="22" customHeight="1" x14ac:dyDescent="0.25"/>
    <row r="39" spans="2:33" ht="22" customHeight="1" x14ac:dyDescent="0.25">
      <c r="K39" s="2"/>
    </row>
    <row r="40" spans="2:33" ht="22" customHeight="1" x14ac:dyDescent="0.25">
      <c r="K40" s="2"/>
      <c r="T40" s="43"/>
      <c r="U40" s="43"/>
      <c r="V40" s="44"/>
      <c r="W40" s="45"/>
      <c r="X40" s="44"/>
      <c r="Y40" s="45"/>
    </row>
    <row r="41" spans="2:33" ht="20.25" customHeight="1" x14ac:dyDescent="0.25">
      <c r="B41" s="10"/>
      <c r="K41" s="2"/>
    </row>
    <row r="42" spans="2:33" ht="17.25" customHeight="1" x14ac:dyDescent="0.25">
      <c r="K42" s="2"/>
      <c r="R42" s="8"/>
    </row>
    <row r="43" spans="2:33" ht="17.25" customHeight="1" x14ac:dyDescent="0.25">
      <c r="K43" s="2"/>
      <c r="R43" s="8"/>
    </row>
    <row r="44" spans="2:33" x14ac:dyDescent="0.25">
      <c r="K44" s="2"/>
      <c r="L44" s="2"/>
      <c r="M44" s="2"/>
    </row>
    <row r="45" spans="2:33" x14ac:dyDescent="0.25">
      <c r="K45" s="2"/>
      <c r="L45" s="2"/>
      <c r="M45" s="2"/>
      <c r="O45" s="91"/>
      <c r="P45" s="91"/>
    </row>
    <row r="46" spans="2:33" x14ac:dyDescent="0.25">
      <c r="J46" s="95"/>
      <c r="O46" s="91"/>
      <c r="P46" s="91"/>
    </row>
    <row r="47" spans="2:33" x14ac:dyDescent="0.25">
      <c r="I47" s="95"/>
    </row>
  </sheetData>
  <mergeCells count="33">
    <mergeCell ref="C33:D33"/>
    <mergeCell ref="C30:D30"/>
    <mergeCell ref="C31:D31"/>
    <mergeCell ref="J31:M31"/>
    <mergeCell ref="C32:D32"/>
    <mergeCell ref="J32:K32"/>
    <mergeCell ref="L32:M32"/>
    <mergeCell ref="L26:M26"/>
    <mergeCell ref="N26:O26"/>
    <mergeCell ref="J27:K27"/>
    <mergeCell ref="C28:D28"/>
    <mergeCell ref="J28:K28"/>
    <mergeCell ref="C29:D29"/>
    <mergeCell ref="J29:K29"/>
    <mergeCell ref="C12:C15"/>
    <mergeCell ref="C16:C19"/>
    <mergeCell ref="C20:C23"/>
    <mergeCell ref="C26:D27"/>
    <mergeCell ref="E26:F27"/>
    <mergeCell ref="G26:H27"/>
    <mergeCell ref="B2:S2"/>
    <mergeCell ref="Q4:R6"/>
    <mergeCell ref="C8:C11"/>
    <mergeCell ref="E4:P4"/>
    <mergeCell ref="C5:C7"/>
    <mergeCell ref="E5:J5"/>
    <mergeCell ref="K5:P5"/>
    <mergeCell ref="E6:F6"/>
    <mergeCell ref="G6:H6"/>
    <mergeCell ref="I6:J6"/>
    <mergeCell ref="K6:L6"/>
    <mergeCell ref="M6:N6"/>
    <mergeCell ref="O6:P6"/>
  </mergeCells>
  <conditionalFormatting sqref="T8:T25">
    <cfRule type="cellIs" dxfId="15" priority="1" stopIfTrue="1" operator="equal">
      <formula>"check"</formula>
    </cfRule>
  </conditionalFormatting>
  <conditionalFormatting sqref="V8 V12 V16 V20">
    <cfRule type="cellIs" dxfId="14" priority="2" stopIfTrue="1" operator="notEqual">
      <formula>0</formula>
    </cfRule>
  </conditionalFormatting>
  <hyperlinks>
    <hyperlink ref="B1" location="Menu!A1" display="Back to menu" xr:uid="{00000000-0004-0000-16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8" orientation="landscape" r:id="rId1"/>
  <headerFooter alignWithMargins="0"/>
  <ignoredErrors>
    <ignoredError sqref="G38:R47 S24:S27 S8 S9 S10 S11 S12 S13 S14 S15 S16 S17 S18 S19 S20 S21 S22 S23 S35 S28 S29 S30 S31 S32 S33 S34 G24:R25 G22:H22 J22:R22 G23:H23 J23:R23 G35:R35 G28:K28 P28:R28 I29:K29 P29:R29 I30:R30 I31 I32:R32 I33:R33 G34:I34 N34:R34 G36:R37 I27:R27 I26:K26 M26 P26:R26 K31:R31" 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pubR014">
    <tabColor theme="2" tint="-0.249977111117893"/>
    <pageSetUpPr fitToPage="1"/>
  </sheetPr>
  <dimension ref="A1:AG38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A4" sqref="A4"/>
    </sheetView>
  </sheetViews>
  <sheetFormatPr defaultRowHeight="12.5" x14ac:dyDescent="0.25"/>
  <cols>
    <col min="1" max="1" width="1.81640625" style="110" customWidth="1"/>
    <col min="2" max="2" width="3.1796875" customWidth="1"/>
    <col min="3" max="3" width="23.54296875" customWidth="1"/>
    <col min="4" max="4" width="31.54296875" customWidth="1"/>
    <col min="5" max="5" width="18.26953125" customWidth="1"/>
    <col min="6" max="6" width="19.26953125" bestFit="1" customWidth="1"/>
    <col min="7" max="11" width="16.1796875" customWidth="1"/>
    <col min="12" max="12" width="15.26953125" customWidth="1"/>
    <col min="13" max="14" width="16.1796875" customWidth="1"/>
    <col min="15" max="15" width="18.7265625" style="8" customWidth="1"/>
    <col min="16" max="16" width="14.7265625" style="8" customWidth="1"/>
    <col min="17" max="17" width="16.54296875" customWidth="1"/>
    <col min="18" max="18" width="15.453125" customWidth="1"/>
    <col min="19" max="19" width="1.81640625" customWidth="1"/>
    <col min="20" max="23" width="14.453125" customWidth="1"/>
    <col min="24" max="24" width="16.26953125" customWidth="1"/>
    <col min="25" max="25" width="14.453125" customWidth="1"/>
    <col min="26" max="26" width="17.81640625" customWidth="1"/>
    <col min="27" max="27" width="9.453125" bestFit="1" customWidth="1"/>
  </cols>
  <sheetData>
    <row r="1" spans="1:33" ht="36" customHeight="1" x14ac:dyDescent="0.25">
      <c r="B1" s="221" t="s">
        <v>123</v>
      </c>
      <c r="D1" s="1"/>
      <c r="R1" s="53" t="e">
        <v>#REF!</v>
      </c>
    </row>
    <row r="2" spans="1:33" ht="54" customHeight="1" x14ac:dyDescent="0.25">
      <c r="B2" s="1404" t="s">
        <v>418</v>
      </c>
      <c r="C2" s="1405"/>
      <c r="D2" s="1405"/>
      <c r="E2" s="1405"/>
      <c r="F2" s="1405"/>
      <c r="G2" s="1405"/>
      <c r="H2" s="1405"/>
      <c r="I2" s="1405"/>
      <c r="J2" s="1405"/>
      <c r="K2" s="1405"/>
      <c r="L2" s="1405"/>
      <c r="M2" s="1405"/>
      <c r="N2" s="1405"/>
      <c r="O2" s="1405"/>
      <c r="P2" s="1405"/>
      <c r="Q2" s="1405"/>
      <c r="R2" s="1405"/>
      <c r="S2" s="1406"/>
      <c r="AA2" s="3" t="e">
        <f>SUM(#REF!,#REF!,#REF!,#REF!,#REF!,#REF!,#REF!,#REF!,#REF!,#REF!,#REF!,#REF!)</f>
        <v>#REF!</v>
      </c>
      <c r="AB2" s="4" t="s">
        <v>0</v>
      </c>
    </row>
    <row r="3" spans="1:33" s="8" customFormat="1" ht="13.4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AA3" s="29"/>
      <c r="AB3" s="30"/>
    </row>
    <row r="4" spans="1:33" s="118" customFormat="1" ht="57" customHeight="1" thickBot="1" x14ac:dyDescent="0.5">
      <c r="A4" s="439"/>
      <c r="B4" s="288"/>
      <c r="C4" s="484"/>
      <c r="D4" s="541"/>
      <c r="E4" s="1407" t="s">
        <v>319</v>
      </c>
      <c r="F4" s="1467"/>
      <c r="G4" s="1467"/>
      <c r="H4" s="1467"/>
      <c r="I4" s="1467"/>
      <c r="J4" s="1467"/>
      <c r="K4" s="1467"/>
      <c r="L4" s="1467"/>
      <c r="M4" s="1467"/>
      <c r="N4" s="1467"/>
      <c r="O4" s="1467"/>
      <c r="P4" s="1468"/>
      <c r="Q4" s="1401" t="s">
        <v>150</v>
      </c>
      <c r="R4" s="1539"/>
      <c r="S4" s="360"/>
    </row>
    <row r="5" spans="1:33" s="118" customFormat="1" ht="20.25" customHeight="1" x14ac:dyDescent="0.5">
      <c r="A5" s="439"/>
      <c r="B5" s="80"/>
      <c r="C5" s="1748" t="s">
        <v>26</v>
      </c>
      <c r="D5" s="797"/>
      <c r="E5" s="1751" t="s">
        <v>397</v>
      </c>
      <c r="F5" s="1752"/>
      <c r="G5" s="1752"/>
      <c r="H5" s="1752"/>
      <c r="I5" s="1752"/>
      <c r="J5" s="1473"/>
      <c r="K5" s="1751" t="s">
        <v>398</v>
      </c>
      <c r="L5" s="1752"/>
      <c r="M5" s="1752"/>
      <c r="N5" s="1752"/>
      <c r="O5" s="1752"/>
      <c r="P5" s="1752"/>
      <c r="Q5" s="1401"/>
      <c r="R5" s="1539"/>
      <c r="T5" s="361"/>
    </row>
    <row r="6" spans="1:33" s="118" customFormat="1" ht="20.25" customHeight="1" x14ac:dyDescent="0.4">
      <c r="A6" s="439"/>
      <c r="B6" s="80"/>
      <c r="C6" s="1749"/>
      <c r="D6" s="798" t="s">
        <v>1</v>
      </c>
      <c r="E6" s="1469" t="s">
        <v>2</v>
      </c>
      <c r="F6" s="1255"/>
      <c r="G6" s="1469" t="s">
        <v>3</v>
      </c>
      <c r="H6" s="1255"/>
      <c r="I6" s="1469" t="s">
        <v>4</v>
      </c>
      <c r="J6" s="1257"/>
      <c r="K6" s="1469" t="s">
        <v>2</v>
      </c>
      <c r="L6" s="1255"/>
      <c r="M6" s="1469" t="s">
        <v>3</v>
      </c>
      <c r="N6" s="1255"/>
      <c r="O6" s="1469" t="s">
        <v>4</v>
      </c>
      <c r="P6" s="1469"/>
      <c r="Q6" s="1753"/>
      <c r="R6" s="1754"/>
      <c r="T6" s="361"/>
      <c r="U6" s="361"/>
      <c r="AB6" s="362"/>
    </row>
    <row r="7" spans="1:33" s="118" customFormat="1" ht="20.25" customHeight="1" x14ac:dyDescent="0.4">
      <c r="A7" s="439"/>
      <c r="B7" s="80"/>
      <c r="C7" s="1750"/>
      <c r="D7" s="799"/>
      <c r="E7" s="489" t="s">
        <v>34</v>
      </c>
      <c r="F7" s="490" t="s">
        <v>25</v>
      </c>
      <c r="G7" s="696"/>
      <c r="H7" s="490" t="s">
        <v>25</v>
      </c>
      <c r="I7" s="696"/>
      <c r="J7" s="544" t="s">
        <v>25</v>
      </c>
      <c r="K7" s="696"/>
      <c r="L7" s="490" t="s">
        <v>25</v>
      </c>
      <c r="M7" s="696"/>
      <c r="N7" s="490" t="s">
        <v>25</v>
      </c>
      <c r="O7" s="696"/>
      <c r="P7" s="545" t="s">
        <v>25</v>
      </c>
      <c r="Q7" s="800"/>
      <c r="R7" s="492" t="s">
        <v>25</v>
      </c>
      <c r="T7" s="361"/>
      <c r="U7" s="361"/>
      <c r="AB7" s="362"/>
    </row>
    <row r="8" spans="1:33" s="118" customFormat="1" ht="20.25" customHeight="1" x14ac:dyDescent="0.4">
      <c r="A8" s="439"/>
      <c r="B8" s="80"/>
      <c r="C8" s="1742" t="s">
        <v>28</v>
      </c>
      <c r="D8" s="801" t="s">
        <v>5</v>
      </c>
      <c r="E8" s="495">
        <v>633.61</v>
      </c>
      <c r="F8" s="496">
        <f t="shared" ref="F8:F21" si="0">ROUND(E8 * (1 + VAT), 2)</f>
        <v>728.65</v>
      </c>
      <c r="G8" s="495">
        <v>191.95</v>
      </c>
      <c r="H8" s="496">
        <f t="shared" ref="H8:H21" si="1">ROUND(G8 * (1 + VAT), 2)</f>
        <v>220.74</v>
      </c>
      <c r="I8" s="495">
        <v>104.26</v>
      </c>
      <c r="J8" s="698">
        <f t="shared" ref="J8:J21" si="2">ROUND(I8 * (1 + VAT), 2)</f>
        <v>119.9</v>
      </c>
      <c r="K8" s="495">
        <v>206.7</v>
      </c>
      <c r="L8" s="496">
        <f t="shared" ref="L8:L21" si="3">ROUND(K8 * (1 + VAT), 2)</f>
        <v>237.71</v>
      </c>
      <c r="M8" s="495">
        <v>142.22999999999999</v>
      </c>
      <c r="N8" s="496">
        <f t="shared" ref="N8:N21" si="4">ROUND(M8 * (1 + VAT), 2)</f>
        <v>163.56</v>
      </c>
      <c r="O8" s="495">
        <v>90.24</v>
      </c>
      <c r="P8" s="497">
        <f t="shared" ref="P8:P21" si="5">ROUND(O8 * (1 + VAT), 2)</f>
        <v>103.78</v>
      </c>
      <c r="Q8" s="802">
        <v>36.6</v>
      </c>
      <c r="R8" s="803">
        <f t="shared" ref="R8:R21" si="6">ROUND(Q8 * (1 + VAT), 2)</f>
        <v>42.09</v>
      </c>
      <c r="S8" s="363"/>
      <c r="T8" s="351"/>
      <c r="U8" s="364"/>
      <c r="V8" s="365"/>
      <c r="W8" s="366"/>
      <c r="X8" s="366"/>
      <c r="Y8" s="366"/>
      <c r="Z8" s="233"/>
      <c r="AA8" s="233"/>
      <c r="AB8" s="350"/>
      <c r="AC8" s="350"/>
      <c r="AD8" s="350"/>
      <c r="AE8" s="350"/>
      <c r="AF8" s="350"/>
      <c r="AG8" s="350"/>
    </row>
    <row r="9" spans="1:33" s="118" customFormat="1" ht="20.25" customHeight="1" thickBot="1" x14ac:dyDescent="0.45">
      <c r="A9" s="439"/>
      <c r="B9" s="80"/>
      <c r="C9" s="1743"/>
      <c r="D9" s="801" t="s">
        <v>9</v>
      </c>
      <c r="E9" s="503">
        <v>627.35</v>
      </c>
      <c r="F9" s="504">
        <f t="shared" si="0"/>
        <v>721.45</v>
      </c>
      <c r="G9" s="503">
        <v>190.07</v>
      </c>
      <c r="H9" s="504">
        <f t="shared" si="1"/>
        <v>218.58</v>
      </c>
      <c r="I9" s="503">
        <v>103.19</v>
      </c>
      <c r="J9" s="699">
        <f t="shared" si="2"/>
        <v>118.67</v>
      </c>
      <c r="K9" s="503">
        <v>204.66</v>
      </c>
      <c r="L9" s="504">
        <f t="shared" si="3"/>
        <v>235.36</v>
      </c>
      <c r="M9" s="503">
        <v>140.82</v>
      </c>
      <c r="N9" s="504">
        <f t="shared" si="4"/>
        <v>161.94</v>
      </c>
      <c r="O9" s="503">
        <v>89.3</v>
      </c>
      <c r="P9" s="505">
        <f t="shared" si="5"/>
        <v>102.7</v>
      </c>
      <c r="Q9" s="593">
        <v>33.54</v>
      </c>
      <c r="R9" s="594">
        <f t="shared" si="6"/>
        <v>38.57</v>
      </c>
      <c r="S9" s="350"/>
      <c r="T9" s="351"/>
      <c r="U9" s="363"/>
      <c r="V9" s="363"/>
      <c r="W9" s="363"/>
      <c r="X9" s="363"/>
      <c r="Y9" s="363"/>
      <c r="Z9" s="233"/>
      <c r="AA9" s="233"/>
      <c r="AB9" s="350"/>
      <c r="AC9" s="350"/>
      <c r="AD9" s="350"/>
      <c r="AE9" s="350"/>
      <c r="AF9" s="350"/>
      <c r="AG9" s="350"/>
    </row>
    <row r="10" spans="1:33" s="118" customFormat="1" ht="20.25" hidden="1" customHeight="1" x14ac:dyDescent="0.4">
      <c r="A10" s="439"/>
      <c r="B10" s="80"/>
      <c r="C10" s="1743"/>
      <c r="D10" s="801"/>
      <c r="E10" s="503">
        <v>0</v>
      </c>
      <c r="F10" s="504"/>
      <c r="G10" s="503">
        <v>0</v>
      </c>
      <c r="H10" s="504"/>
      <c r="I10" s="503">
        <v>0</v>
      </c>
      <c r="J10" s="699"/>
      <c r="K10" s="503">
        <v>0</v>
      </c>
      <c r="L10" s="504"/>
      <c r="M10" s="503">
        <v>0</v>
      </c>
      <c r="N10" s="504"/>
      <c r="O10" s="503">
        <v>0</v>
      </c>
      <c r="P10" s="505"/>
      <c r="Q10" s="501">
        <v>0</v>
      </c>
      <c r="R10" s="521"/>
      <c r="S10" s="350"/>
      <c r="T10" s="351"/>
      <c r="U10" s="363"/>
      <c r="V10" s="363"/>
      <c r="W10" s="363"/>
      <c r="X10" s="363"/>
      <c r="Y10" s="363"/>
      <c r="Z10" s="233"/>
      <c r="AA10" s="233"/>
      <c r="AB10" s="350"/>
      <c r="AC10" s="350"/>
      <c r="AD10" s="350"/>
      <c r="AE10" s="350"/>
      <c r="AF10" s="350"/>
      <c r="AG10" s="350"/>
    </row>
    <row r="11" spans="1:33" s="118" customFormat="1" ht="20.25" hidden="1" customHeight="1" x14ac:dyDescent="0.4">
      <c r="A11" s="439"/>
      <c r="B11" s="80"/>
      <c r="C11" s="1744"/>
      <c r="D11" s="801"/>
      <c r="E11" s="512">
        <v>0</v>
      </c>
      <c r="F11" s="513"/>
      <c r="G11" s="512">
        <v>0</v>
      </c>
      <c r="H11" s="513"/>
      <c r="I11" s="512">
        <v>0</v>
      </c>
      <c r="J11" s="700"/>
      <c r="K11" s="512">
        <v>0</v>
      </c>
      <c r="L11" s="513"/>
      <c r="M11" s="512">
        <v>0</v>
      </c>
      <c r="N11" s="513"/>
      <c r="O11" s="512">
        <v>0</v>
      </c>
      <c r="P11" s="514"/>
      <c r="Q11" s="501">
        <v>0</v>
      </c>
      <c r="R11" s="519"/>
      <c r="S11" s="350"/>
      <c r="T11" s="351"/>
      <c r="U11" s="363"/>
      <c r="V11" s="363"/>
      <c r="W11" s="363"/>
      <c r="X11" s="363"/>
      <c r="Y11" s="363"/>
      <c r="Z11" s="233"/>
      <c r="AA11" s="233"/>
      <c r="AB11" s="350"/>
      <c r="AC11" s="350"/>
      <c r="AD11" s="350"/>
      <c r="AE11" s="350"/>
      <c r="AF11" s="350"/>
      <c r="AG11" s="350"/>
    </row>
    <row r="12" spans="1:33" s="118" customFormat="1" ht="20.25" customHeight="1" x14ac:dyDescent="0.4">
      <c r="A12" s="439"/>
      <c r="B12" s="80"/>
      <c r="C12" s="1742" t="s">
        <v>29</v>
      </c>
      <c r="D12" s="804" t="s">
        <v>5</v>
      </c>
      <c r="E12" s="495">
        <v>639.98</v>
      </c>
      <c r="F12" s="496">
        <f t="shared" si="0"/>
        <v>735.98</v>
      </c>
      <c r="G12" s="495">
        <v>193.88</v>
      </c>
      <c r="H12" s="496">
        <f t="shared" si="1"/>
        <v>222.96</v>
      </c>
      <c r="I12" s="495">
        <v>105.29</v>
      </c>
      <c r="J12" s="698">
        <f t="shared" si="2"/>
        <v>121.08</v>
      </c>
      <c r="K12" s="495">
        <v>208.76</v>
      </c>
      <c r="L12" s="496">
        <f t="shared" si="3"/>
        <v>240.07</v>
      </c>
      <c r="M12" s="495">
        <v>143.69</v>
      </c>
      <c r="N12" s="496">
        <f t="shared" si="4"/>
        <v>165.24</v>
      </c>
      <c r="O12" s="495">
        <v>91.17</v>
      </c>
      <c r="P12" s="497">
        <f t="shared" si="5"/>
        <v>104.85</v>
      </c>
      <c r="Q12" s="588">
        <v>36.71</v>
      </c>
      <c r="R12" s="589">
        <f t="shared" si="6"/>
        <v>42.22</v>
      </c>
      <c r="T12" s="351"/>
      <c r="U12" s="364"/>
      <c r="V12" s="365"/>
      <c r="W12" s="366"/>
      <c r="X12" s="366"/>
      <c r="Y12" s="366"/>
      <c r="Z12" s="233"/>
      <c r="AA12" s="233"/>
      <c r="AB12" s="350"/>
      <c r="AC12" s="350"/>
      <c r="AD12" s="350"/>
      <c r="AE12" s="350"/>
      <c r="AF12" s="350"/>
      <c r="AG12" s="350"/>
    </row>
    <row r="13" spans="1:33" s="118" customFormat="1" ht="20.25" customHeight="1" thickBot="1" x14ac:dyDescent="0.45">
      <c r="A13" s="439"/>
      <c r="B13" s="80"/>
      <c r="C13" s="1743"/>
      <c r="D13" s="805" t="s">
        <v>9</v>
      </c>
      <c r="E13" s="503">
        <v>633.6</v>
      </c>
      <c r="F13" s="504">
        <f t="shared" si="0"/>
        <v>728.64</v>
      </c>
      <c r="G13" s="503">
        <v>191.93</v>
      </c>
      <c r="H13" s="504">
        <f t="shared" si="1"/>
        <v>220.72</v>
      </c>
      <c r="I13" s="503">
        <v>104.26</v>
      </c>
      <c r="J13" s="699">
        <f t="shared" si="2"/>
        <v>119.9</v>
      </c>
      <c r="K13" s="503">
        <v>206.7</v>
      </c>
      <c r="L13" s="504">
        <f t="shared" si="3"/>
        <v>237.71</v>
      </c>
      <c r="M13" s="503">
        <v>142.22</v>
      </c>
      <c r="N13" s="504">
        <f t="shared" si="4"/>
        <v>163.55000000000001</v>
      </c>
      <c r="O13" s="503">
        <v>90.24</v>
      </c>
      <c r="P13" s="505">
        <f t="shared" si="5"/>
        <v>103.78</v>
      </c>
      <c r="Q13" s="593">
        <v>33.729999999999997</v>
      </c>
      <c r="R13" s="594">
        <f t="shared" si="6"/>
        <v>38.79</v>
      </c>
      <c r="S13" s="367"/>
      <c r="T13" s="351"/>
      <c r="U13" s="363"/>
      <c r="V13" s="363"/>
      <c r="W13" s="363"/>
      <c r="X13" s="363"/>
      <c r="Y13" s="363"/>
      <c r="Z13" s="233"/>
      <c r="AA13" s="233"/>
      <c r="AB13" s="350"/>
      <c r="AC13" s="350"/>
      <c r="AD13" s="350"/>
      <c r="AE13" s="350"/>
      <c r="AF13" s="350"/>
      <c r="AG13" s="350"/>
    </row>
    <row r="14" spans="1:33" s="118" customFormat="1" ht="20.25" hidden="1" customHeight="1" x14ac:dyDescent="0.4">
      <c r="A14" s="439"/>
      <c r="B14" s="80"/>
      <c r="C14" s="1743"/>
      <c r="D14" s="801"/>
      <c r="E14" s="503">
        <v>0</v>
      </c>
      <c r="F14" s="504"/>
      <c r="G14" s="503">
        <v>0</v>
      </c>
      <c r="H14" s="504"/>
      <c r="I14" s="503">
        <v>0</v>
      </c>
      <c r="J14" s="699"/>
      <c r="K14" s="503">
        <v>0</v>
      </c>
      <c r="L14" s="504"/>
      <c r="M14" s="503">
        <v>0</v>
      </c>
      <c r="N14" s="504"/>
      <c r="O14" s="503">
        <v>0</v>
      </c>
      <c r="P14" s="505"/>
      <c r="Q14" s="501">
        <v>0</v>
      </c>
      <c r="R14" s="521"/>
      <c r="S14" s="367"/>
      <c r="T14" s="351"/>
      <c r="U14" s="363"/>
      <c r="V14" s="363"/>
      <c r="W14" s="363"/>
      <c r="X14" s="363"/>
      <c r="Y14" s="363"/>
      <c r="Z14" s="233"/>
      <c r="AA14" s="233"/>
      <c r="AB14" s="350"/>
      <c r="AC14" s="350"/>
      <c r="AD14" s="350"/>
      <c r="AE14" s="350"/>
      <c r="AF14" s="350"/>
      <c r="AG14" s="350"/>
    </row>
    <row r="15" spans="1:33" s="118" customFormat="1" ht="20.25" hidden="1" customHeight="1" x14ac:dyDescent="0.4">
      <c r="A15" s="439"/>
      <c r="B15" s="80"/>
      <c r="C15" s="1744"/>
      <c r="D15" s="806"/>
      <c r="E15" s="512">
        <v>0</v>
      </c>
      <c r="F15" s="513"/>
      <c r="G15" s="512">
        <v>0</v>
      </c>
      <c r="H15" s="513"/>
      <c r="I15" s="512">
        <v>0</v>
      </c>
      <c r="J15" s="700"/>
      <c r="K15" s="512">
        <v>0</v>
      </c>
      <c r="L15" s="513"/>
      <c r="M15" s="512">
        <v>0</v>
      </c>
      <c r="N15" s="513"/>
      <c r="O15" s="512">
        <v>0</v>
      </c>
      <c r="P15" s="514"/>
      <c r="Q15" s="501">
        <v>0</v>
      </c>
      <c r="R15" s="519"/>
      <c r="S15" s="367"/>
      <c r="T15" s="351"/>
      <c r="U15" s="363"/>
      <c r="V15" s="363"/>
      <c r="W15" s="363"/>
      <c r="X15" s="363"/>
      <c r="Y15" s="363"/>
      <c r="Z15" s="233"/>
      <c r="AA15" s="233"/>
      <c r="AB15" s="350"/>
      <c r="AC15" s="350"/>
      <c r="AD15" s="350"/>
      <c r="AE15" s="350"/>
      <c r="AF15" s="350"/>
      <c r="AG15" s="350"/>
    </row>
    <row r="16" spans="1:33" s="118" customFormat="1" ht="20.25" customHeight="1" x14ac:dyDescent="0.4">
      <c r="A16" s="439"/>
      <c r="B16" s="80"/>
      <c r="C16" s="1742" t="s">
        <v>30</v>
      </c>
      <c r="D16" s="801" t="s">
        <v>5</v>
      </c>
      <c r="E16" s="495">
        <v>646.38</v>
      </c>
      <c r="F16" s="496">
        <f t="shared" si="0"/>
        <v>743.34</v>
      </c>
      <c r="G16" s="495">
        <v>195.83</v>
      </c>
      <c r="H16" s="496">
        <f t="shared" si="1"/>
        <v>225.2</v>
      </c>
      <c r="I16" s="495">
        <v>106.33</v>
      </c>
      <c r="J16" s="698">
        <f t="shared" si="2"/>
        <v>122.28</v>
      </c>
      <c r="K16" s="495">
        <v>210.86</v>
      </c>
      <c r="L16" s="496">
        <f t="shared" si="3"/>
        <v>242.49</v>
      </c>
      <c r="M16" s="495">
        <v>145.1</v>
      </c>
      <c r="N16" s="496">
        <f t="shared" si="4"/>
        <v>166.87</v>
      </c>
      <c r="O16" s="495">
        <v>92.09</v>
      </c>
      <c r="P16" s="497">
        <f t="shared" si="5"/>
        <v>105.9</v>
      </c>
      <c r="Q16" s="588">
        <v>36.89</v>
      </c>
      <c r="R16" s="589">
        <f t="shared" si="6"/>
        <v>42.42</v>
      </c>
      <c r="T16" s="351"/>
      <c r="U16" s="364"/>
      <c r="V16" s="365"/>
      <c r="W16" s="366"/>
      <c r="X16" s="366"/>
      <c r="Y16" s="366"/>
      <c r="Z16" s="233"/>
      <c r="AA16" s="233"/>
      <c r="AB16" s="350"/>
      <c r="AC16" s="350"/>
      <c r="AD16" s="350"/>
      <c r="AE16" s="350"/>
      <c r="AF16" s="350"/>
      <c r="AG16" s="350"/>
    </row>
    <row r="17" spans="1:33" s="118" customFormat="1" ht="20.25" customHeight="1" thickBot="1" x14ac:dyDescent="0.45">
      <c r="A17" s="439"/>
      <c r="B17" s="80"/>
      <c r="C17" s="1743"/>
      <c r="D17" s="805" t="s">
        <v>9</v>
      </c>
      <c r="E17" s="503">
        <v>639.92999999999995</v>
      </c>
      <c r="F17" s="504">
        <f t="shared" si="0"/>
        <v>735.92</v>
      </c>
      <c r="G17" s="503">
        <v>193.82</v>
      </c>
      <c r="H17" s="504">
        <f t="shared" si="1"/>
        <v>222.89</v>
      </c>
      <c r="I17" s="503">
        <v>105.29</v>
      </c>
      <c r="J17" s="699">
        <f t="shared" si="2"/>
        <v>121.08</v>
      </c>
      <c r="K17" s="503">
        <v>208.76</v>
      </c>
      <c r="L17" s="504">
        <f t="shared" si="3"/>
        <v>240.07</v>
      </c>
      <c r="M17" s="503">
        <v>143.69</v>
      </c>
      <c r="N17" s="504">
        <f t="shared" si="4"/>
        <v>165.24</v>
      </c>
      <c r="O17" s="503">
        <v>91.17</v>
      </c>
      <c r="P17" s="505">
        <f t="shared" si="5"/>
        <v>104.85</v>
      </c>
      <c r="Q17" s="593">
        <v>33.9</v>
      </c>
      <c r="R17" s="594">
        <f t="shared" si="6"/>
        <v>38.99</v>
      </c>
      <c r="S17" s="353"/>
      <c r="T17" s="351"/>
      <c r="U17" s="363"/>
      <c r="V17" s="363"/>
      <c r="W17" s="363"/>
      <c r="X17" s="363"/>
      <c r="Y17" s="363"/>
      <c r="Z17" s="233"/>
      <c r="AA17" s="233"/>
      <c r="AB17" s="350"/>
      <c r="AC17" s="350"/>
      <c r="AD17" s="350"/>
      <c r="AE17" s="350"/>
      <c r="AF17" s="350"/>
      <c r="AG17" s="350"/>
    </row>
    <row r="18" spans="1:33" s="118" customFormat="1" ht="20.25" hidden="1" customHeight="1" x14ac:dyDescent="0.4">
      <c r="A18" s="439"/>
      <c r="B18" s="80"/>
      <c r="C18" s="1743"/>
      <c r="D18" s="801"/>
      <c r="E18" s="503">
        <v>0</v>
      </c>
      <c r="F18" s="504"/>
      <c r="G18" s="503">
        <v>0</v>
      </c>
      <c r="H18" s="504"/>
      <c r="I18" s="503">
        <v>0</v>
      </c>
      <c r="J18" s="699"/>
      <c r="K18" s="503">
        <v>0</v>
      </c>
      <c r="L18" s="504"/>
      <c r="M18" s="503">
        <v>0</v>
      </c>
      <c r="N18" s="504"/>
      <c r="O18" s="503">
        <v>0</v>
      </c>
      <c r="P18" s="505"/>
      <c r="Q18" s="501">
        <v>0</v>
      </c>
      <c r="R18" s="510"/>
      <c r="S18" s="353"/>
      <c r="T18" s="351"/>
      <c r="U18" s="363"/>
      <c r="V18" s="363"/>
      <c r="W18" s="363"/>
      <c r="X18" s="363"/>
      <c r="Y18" s="363"/>
      <c r="Z18" s="233"/>
      <c r="AA18" s="233"/>
      <c r="AB18" s="350"/>
      <c r="AC18" s="350"/>
      <c r="AD18" s="350"/>
      <c r="AE18" s="350"/>
      <c r="AF18" s="350"/>
      <c r="AG18" s="350"/>
    </row>
    <row r="19" spans="1:33" s="118" customFormat="1" ht="20.25" hidden="1" customHeight="1" x14ac:dyDescent="0.4">
      <c r="A19" s="439"/>
      <c r="B19" s="80"/>
      <c r="C19" s="1744"/>
      <c r="D19" s="806"/>
      <c r="E19" s="512">
        <v>0</v>
      </c>
      <c r="F19" s="513"/>
      <c r="G19" s="512">
        <v>0</v>
      </c>
      <c r="H19" s="513"/>
      <c r="I19" s="512">
        <v>0</v>
      </c>
      <c r="J19" s="700"/>
      <c r="K19" s="512">
        <v>0</v>
      </c>
      <c r="L19" s="513"/>
      <c r="M19" s="512">
        <v>0</v>
      </c>
      <c r="N19" s="513"/>
      <c r="O19" s="512">
        <v>0</v>
      </c>
      <c r="P19" s="514"/>
      <c r="Q19" s="501">
        <v>0</v>
      </c>
      <c r="R19" s="519"/>
      <c r="S19" s="350"/>
      <c r="T19" s="351"/>
      <c r="U19" s="352"/>
      <c r="V19" s="352"/>
      <c r="W19" s="352"/>
      <c r="X19" s="352"/>
      <c r="Y19" s="352"/>
      <c r="Z19" s="233"/>
      <c r="AA19" s="233"/>
      <c r="AB19" s="350"/>
      <c r="AC19" s="350"/>
      <c r="AD19" s="350"/>
      <c r="AE19" s="350"/>
      <c r="AF19" s="350"/>
      <c r="AG19" s="350"/>
    </row>
    <row r="20" spans="1:33" s="118" customFormat="1" ht="20.25" customHeight="1" x14ac:dyDescent="0.4">
      <c r="A20" s="439"/>
      <c r="B20" s="80"/>
      <c r="C20" s="1742" t="s">
        <v>31</v>
      </c>
      <c r="D20" s="807" t="s">
        <v>5</v>
      </c>
      <c r="E20" s="495">
        <v>652.83000000000004</v>
      </c>
      <c r="F20" s="496">
        <f t="shared" si="0"/>
        <v>750.75</v>
      </c>
      <c r="G20" s="495">
        <v>197.76</v>
      </c>
      <c r="H20" s="496">
        <f t="shared" si="1"/>
        <v>227.42</v>
      </c>
      <c r="I20" s="495">
        <v>107.38</v>
      </c>
      <c r="J20" s="698">
        <f t="shared" si="2"/>
        <v>123.49</v>
      </c>
      <c r="K20" s="495">
        <v>212.88</v>
      </c>
      <c r="L20" s="496">
        <f t="shared" si="3"/>
        <v>244.81</v>
      </c>
      <c r="M20" s="495">
        <v>146.55000000000001</v>
      </c>
      <c r="N20" s="496">
        <f t="shared" si="4"/>
        <v>168.53</v>
      </c>
      <c r="O20" s="495">
        <v>92.98</v>
      </c>
      <c r="P20" s="497">
        <f t="shared" si="5"/>
        <v>106.93</v>
      </c>
      <c r="Q20" s="588">
        <v>37.06</v>
      </c>
      <c r="R20" s="589">
        <f t="shared" si="6"/>
        <v>42.62</v>
      </c>
      <c r="T20" s="351"/>
      <c r="U20" s="364"/>
      <c r="V20" s="365"/>
      <c r="W20" s="366"/>
      <c r="X20" s="366"/>
      <c r="Y20" s="366"/>
      <c r="Z20" s="233"/>
      <c r="AA20" s="233"/>
      <c r="AB20" s="350"/>
      <c r="AC20" s="350"/>
      <c r="AD20" s="350"/>
      <c r="AE20" s="350"/>
      <c r="AF20" s="350"/>
      <c r="AG20" s="350"/>
    </row>
    <row r="21" spans="1:33" s="118" customFormat="1" ht="22.5" customHeight="1" thickBot="1" x14ac:dyDescent="0.45">
      <c r="A21" s="439"/>
      <c r="B21" s="80"/>
      <c r="C21" s="1743"/>
      <c r="D21" s="801" t="s">
        <v>9</v>
      </c>
      <c r="E21" s="808">
        <v>646.36</v>
      </c>
      <c r="F21" s="809">
        <f t="shared" si="0"/>
        <v>743.31</v>
      </c>
      <c r="G21" s="810">
        <v>195.83</v>
      </c>
      <c r="H21" s="809">
        <f t="shared" si="1"/>
        <v>225.2</v>
      </c>
      <c r="I21" s="811">
        <v>106.33</v>
      </c>
      <c r="J21" s="812">
        <f t="shared" si="2"/>
        <v>122.28</v>
      </c>
      <c r="K21" s="810">
        <v>210.86</v>
      </c>
      <c r="L21" s="809">
        <f t="shared" si="3"/>
        <v>242.49</v>
      </c>
      <c r="M21" s="810">
        <v>145.1</v>
      </c>
      <c r="N21" s="809">
        <f t="shared" si="4"/>
        <v>166.87</v>
      </c>
      <c r="O21" s="810">
        <v>92.09</v>
      </c>
      <c r="P21" s="813">
        <f t="shared" si="5"/>
        <v>105.9</v>
      </c>
      <c r="Q21" s="593">
        <v>33.909999999999997</v>
      </c>
      <c r="R21" s="594">
        <f t="shared" si="6"/>
        <v>39</v>
      </c>
      <c r="S21" s="353"/>
      <c r="T21" s="351"/>
      <c r="U21" s="363"/>
      <c r="V21" s="363"/>
      <c r="W21" s="363"/>
      <c r="X21" s="363"/>
      <c r="Y21" s="363"/>
      <c r="Z21" s="233"/>
      <c r="AA21" s="233"/>
      <c r="AB21" s="350"/>
      <c r="AC21" s="350"/>
      <c r="AD21" s="350"/>
      <c r="AE21" s="350"/>
      <c r="AF21" s="350"/>
      <c r="AG21" s="350"/>
    </row>
    <row r="22" spans="1:33" s="118" customFormat="1" ht="9.75" hidden="1" customHeight="1" x14ac:dyDescent="0.4">
      <c r="A22" s="439"/>
      <c r="B22" s="80"/>
      <c r="C22" s="1743"/>
      <c r="D22" s="801"/>
      <c r="E22" s="814"/>
      <c r="F22" s="815"/>
      <c r="G22" s="814"/>
      <c r="H22" s="815"/>
      <c r="I22" s="814">
        <v>0</v>
      </c>
      <c r="J22" s="816"/>
      <c r="K22" s="814"/>
      <c r="L22" s="815"/>
      <c r="M22" s="814"/>
      <c r="N22" s="815"/>
      <c r="O22" s="814"/>
      <c r="P22" s="817"/>
      <c r="Q22" s="818"/>
      <c r="R22" s="819"/>
      <c r="S22" s="353"/>
      <c r="T22" s="351"/>
      <c r="U22" s="363"/>
      <c r="V22" s="363"/>
      <c r="W22" s="363"/>
      <c r="X22" s="363"/>
      <c r="Y22" s="363"/>
      <c r="Z22" s="233"/>
      <c r="AA22" s="233"/>
      <c r="AB22" s="350"/>
      <c r="AC22" s="350"/>
      <c r="AD22" s="350"/>
      <c r="AE22" s="350"/>
      <c r="AF22" s="350"/>
      <c r="AG22" s="350"/>
    </row>
    <row r="23" spans="1:33" s="118" customFormat="1" ht="23.5" hidden="1" thickBot="1" x14ac:dyDescent="0.45">
      <c r="A23" s="439"/>
      <c r="B23" s="80"/>
      <c r="C23" s="1745"/>
      <c r="D23" s="820"/>
      <c r="E23" s="821"/>
      <c r="F23" s="822"/>
      <c r="G23" s="821"/>
      <c r="H23" s="822"/>
      <c r="I23" s="823">
        <v>0</v>
      </c>
      <c r="J23" s="824"/>
      <c r="K23" s="821"/>
      <c r="L23" s="822"/>
      <c r="M23" s="821"/>
      <c r="N23" s="822"/>
      <c r="O23" s="821"/>
      <c r="P23" s="825"/>
      <c r="Q23" s="826"/>
      <c r="R23" s="827"/>
      <c r="S23" s="350"/>
      <c r="T23" s="351"/>
      <c r="U23" s="352"/>
      <c r="V23" s="352"/>
      <c r="W23" s="352"/>
      <c r="X23" s="352"/>
      <c r="Y23" s="352"/>
      <c r="Z23" s="233"/>
      <c r="AA23" s="233"/>
      <c r="AB23" s="350"/>
      <c r="AC23" s="350"/>
      <c r="AD23" s="350"/>
      <c r="AE23" s="350"/>
      <c r="AF23" s="350"/>
      <c r="AG23" s="350"/>
    </row>
    <row r="24" spans="1:33" s="118" customFormat="1" ht="9" customHeight="1" thickBot="1" x14ac:dyDescent="0.45">
      <c r="A24" s="439"/>
      <c r="B24" s="80"/>
      <c r="C24" s="1746"/>
      <c r="D24" s="1747"/>
      <c r="E24" s="828"/>
      <c r="F24" s="829"/>
      <c r="G24" s="830"/>
      <c r="H24" s="829"/>
      <c r="I24" s="830"/>
      <c r="J24" s="720"/>
      <c r="K24" s="831"/>
      <c r="L24" s="829"/>
      <c r="M24" s="830"/>
      <c r="N24" s="829"/>
      <c r="O24" s="830"/>
      <c r="P24" s="721"/>
      <c r="Q24" s="533"/>
      <c r="R24" s="534"/>
      <c r="S24" s="350"/>
      <c r="T24" s="351"/>
      <c r="U24" s="352"/>
      <c r="V24" s="352"/>
      <c r="W24" s="352"/>
      <c r="X24" s="352"/>
      <c r="Y24" s="352"/>
      <c r="Z24" s="233"/>
      <c r="AA24" s="233"/>
      <c r="AB24" s="350"/>
      <c r="AC24" s="350"/>
      <c r="AD24" s="350"/>
      <c r="AE24" s="350"/>
      <c r="AF24" s="350"/>
      <c r="AG24" s="350"/>
    </row>
    <row r="25" spans="1:33" s="118" customFormat="1" ht="12" customHeight="1" x14ac:dyDescent="0.45">
      <c r="A25" s="439"/>
      <c r="B25" s="80"/>
      <c r="C25" s="832"/>
      <c r="D25" s="832"/>
      <c r="E25" s="533"/>
      <c r="F25" s="534"/>
      <c r="G25" s="539"/>
      <c r="H25" s="539"/>
      <c r="I25" s="533"/>
      <c r="J25" s="534"/>
      <c r="K25" s="533"/>
      <c r="L25" s="534"/>
      <c r="M25" s="533"/>
      <c r="N25" s="534"/>
      <c r="O25" s="533"/>
      <c r="P25" s="534"/>
      <c r="Q25" s="533"/>
      <c r="R25" s="534"/>
      <c r="S25" s="350"/>
      <c r="T25" s="351"/>
      <c r="U25" s="352"/>
      <c r="V25" s="352"/>
      <c r="W25" s="352"/>
      <c r="X25" s="352"/>
      <c r="Y25" s="352"/>
      <c r="Z25" s="233"/>
      <c r="AA25" s="233"/>
      <c r="AB25" s="350"/>
      <c r="AC25" s="350"/>
      <c r="AD25" s="350"/>
      <c r="AE25" s="350"/>
      <c r="AF25" s="350"/>
      <c r="AG25" s="350"/>
    </row>
    <row r="26" spans="1:33" s="118" customFormat="1" ht="31" customHeight="1" x14ac:dyDescent="0.45">
      <c r="A26" s="439"/>
      <c r="B26" s="80"/>
      <c r="C26" s="531"/>
      <c r="D26" s="537"/>
      <c r="E26" s="533"/>
      <c r="F26" s="538"/>
      <c r="G26" s="533"/>
      <c r="H26" s="538"/>
      <c r="I26" s="576"/>
      <c r="P26" s="538"/>
      <c r="Q26" s="535"/>
      <c r="R26" s="702"/>
      <c r="S26" s="350"/>
      <c r="T26" s="351"/>
      <c r="U26" s="352"/>
      <c r="V26" s="352"/>
      <c r="W26" s="352"/>
      <c r="X26" s="352"/>
      <c r="Y26" s="352"/>
      <c r="Z26" s="233"/>
      <c r="AA26" s="233"/>
      <c r="AB26" s="350"/>
      <c r="AC26" s="350"/>
      <c r="AD26" s="350"/>
      <c r="AE26" s="350"/>
      <c r="AF26" s="350"/>
      <c r="AG26" s="350"/>
    </row>
    <row r="27" spans="1:33" s="118" customFormat="1" ht="41.5" customHeight="1" thickBot="1" x14ac:dyDescent="0.5">
      <c r="A27" s="439"/>
      <c r="B27" s="80"/>
      <c r="C27" s="531"/>
      <c r="D27" s="537"/>
      <c r="E27" s="533"/>
      <c r="F27" s="538"/>
      <c r="G27" s="533"/>
      <c r="H27" s="538"/>
      <c r="I27" s="576"/>
      <c r="P27" s="538"/>
      <c r="Q27" s="535"/>
      <c r="R27" s="702"/>
      <c r="S27" s="350"/>
      <c r="T27" s="351"/>
      <c r="U27" s="352"/>
      <c r="V27" s="352"/>
      <c r="W27" s="352"/>
      <c r="X27" s="352"/>
      <c r="Y27" s="352"/>
      <c r="Z27" s="233"/>
      <c r="AA27" s="233"/>
      <c r="AB27" s="350"/>
      <c r="AC27" s="350"/>
      <c r="AD27" s="350"/>
      <c r="AE27" s="350"/>
      <c r="AF27" s="350"/>
      <c r="AG27" s="350"/>
    </row>
    <row r="28" spans="1:33" s="118" customFormat="1" ht="122.5" customHeight="1" x14ac:dyDescent="0.5">
      <c r="A28" s="439"/>
      <c r="B28" s="80"/>
      <c r="C28" s="1472" t="s">
        <v>51</v>
      </c>
      <c r="D28" s="1473"/>
      <c r="E28" s="1454" t="s">
        <v>399</v>
      </c>
      <c r="F28" s="1430"/>
      <c r="G28" s="1454" t="s">
        <v>390</v>
      </c>
      <c r="H28" s="1431"/>
      <c r="I28" s="539"/>
      <c r="J28" s="1734" t="s">
        <v>1</v>
      </c>
      <c r="K28" s="1735"/>
      <c r="L28" s="1738" t="s">
        <v>462</v>
      </c>
      <c r="M28" s="1739"/>
      <c r="N28" s="1740" t="s">
        <v>339</v>
      </c>
      <c r="O28" s="1741"/>
      <c r="P28" s="483"/>
      <c r="Q28" s="539"/>
      <c r="R28" s="539"/>
    </row>
    <row r="29" spans="1:33" s="118" customFormat="1" ht="23.5" customHeight="1" x14ac:dyDescent="0.5">
      <c r="A29" s="439"/>
      <c r="B29" s="80"/>
      <c r="C29" s="1513" t="s">
        <v>112</v>
      </c>
      <c r="D29" s="1514"/>
      <c r="E29" s="1695"/>
      <c r="F29" s="1273"/>
      <c r="G29" s="1695"/>
      <c r="H29" s="1239"/>
      <c r="I29" s="539"/>
      <c r="J29" s="1736"/>
      <c r="K29" s="1737"/>
      <c r="L29" s="1199"/>
      <c r="M29" s="1200" t="s">
        <v>25</v>
      </c>
      <c r="N29" s="1201"/>
      <c r="O29" s="1202" t="s">
        <v>25</v>
      </c>
      <c r="P29" s="483"/>
      <c r="Q29" s="539"/>
      <c r="R29" s="539"/>
    </row>
    <row r="30" spans="1:33" s="118" customFormat="1" ht="20.25" customHeight="1" x14ac:dyDescent="0.5">
      <c r="A30" s="439"/>
      <c r="B30" s="80"/>
      <c r="C30" s="1274" t="s">
        <v>113</v>
      </c>
      <c r="D30" s="1275"/>
      <c r="E30" s="580"/>
      <c r="F30" s="581" t="s">
        <v>25</v>
      </c>
      <c r="G30" s="582"/>
      <c r="H30" s="583" t="s">
        <v>25</v>
      </c>
      <c r="I30" s="539"/>
      <c r="J30" s="1364" t="s">
        <v>5</v>
      </c>
      <c r="K30" s="1365"/>
      <c r="L30" s="834">
        <v>0.8</v>
      </c>
      <c r="M30" s="556">
        <f>ROUND(L30 * (1 + VAT), 2)</f>
        <v>0.92</v>
      </c>
      <c r="N30" s="834">
        <v>52.09</v>
      </c>
      <c r="O30" s="556">
        <f>ROUND(N30 * (1 + VAT), 2)</f>
        <v>59.9</v>
      </c>
      <c r="P30" s="483"/>
      <c r="Q30" s="539"/>
      <c r="R30" s="539"/>
    </row>
    <row r="31" spans="1:33" s="118" customFormat="1" ht="20.25" customHeight="1" thickBot="1" x14ac:dyDescent="0.5">
      <c r="A31" s="439"/>
      <c r="B31" s="80"/>
      <c r="C31" s="1730" t="s">
        <v>66</v>
      </c>
      <c r="D31" s="1731"/>
      <c r="E31" s="588">
        <v>36</v>
      </c>
      <c r="F31" s="683">
        <f>ROUND(E31 * (1 + VAT), 2)</f>
        <v>41.4</v>
      </c>
      <c r="G31" s="588">
        <v>10.210000000000001</v>
      </c>
      <c r="H31" s="589">
        <f>ROUND(G31 * (1 + VAT), 2)</f>
        <v>11.74</v>
      </c>
      <c r="I31" s="539"/>
      <c r="J31" s="1732" t="s">
        <v>45</v>
      </c>
      <c r="K31" s="1733"/>
      <c r="L31" s="835">
        <v>0.8</v>
      </c>
      <c r="M31" s="573">
        <f>ROUND(L31 * (1 + VAT), 2)</f>
        <v>0.92</v>
      </c>
      <c r="N31" s="835">
        <v>45.67</v>
      </c>
      <c r="O31" s="573">
        <f>ROUND(N31 * (1 + VAT), 2)</f>
        <v>52.52</v>
      </c>
      <c r="P31" s="483"/>
      <c r="Q31" s="539"/>
      <c r="R31" s="539"/>
    </row>
    <row r="32" spans="1:33" s="118" customFormat="1" ht="20.25" customHeight="1" thickBot="1" x14ac:dyDescent="0.5">
      <c r="A32" s="439"/>
      <c r="B32" s="80"/>
      <c r="C32" s="1728" t="s">
        <v>154</v>
      </c>
      <c r="D32" s="1714"/>
      <c r="E32" s="687">
        <v>122.76</v>
      </c>
      <c r="F32" s="688">
        <f>ROUND(E32 * (1 + VAT), 2)</f>
        <v>141.16999999999999</v>
      </c>
      <c r="G32" s="687">
        <v>56.92</v>
      </c>
      <c r="H32" s="836">
        <f>ROUND(G32 * (1 + VAT), 2)</f>
        <v>65.459999999999994</v>
      </c>
      <c r="I32" s="539"/>
      <c r="J32" s="539"/>
      <c r="K32" s="539"/>
      <c r="L32" s="539"/>
      <c r="M32" s="539"/>
      <c r="N32" s="539"/>
      <c r="O32" s="483"/>
      <c r="P32" s="539"/>
      <c r="Q32" s="539"/>
      <c r="R32" s="539"/>
    </row>
    <row r="33" spans="1:33" s="118" customFormat="1" ht="96" customHeight="1" x14ac:dyDescent="0.45">
      <c r="A33" s="439"/>
      <c r="B33" s="80"/>
      <c r="C33" s="1728" t="s">
        <v>82</v>
      </c>
      <c r="D33" s="1714"/>
      <c r="E33" s="687">
        <v>377.63</v>
      </c>
      <c r="F33" s="688">
        <f>ROUND(E33 * (1 + VAT), 2)</f>
        <v>434.27</v>
      </c>
      <c r="G33" s="687">
        <v>87.36</v>
      </c>
      <c r="H33" s="836">
        <f>ROUND(G33 * (1 + VAT), 2)</f>
        <v>100.46</v>
      </c>
      <c r="I33" s="539"/>
      <c r="J33" s="1559" t="s">
        <v>400</v>
      </c>
      <c r="K33" s="1250"/>
      <c r="L33" s="1250"/>
      <c r="M33" s="1560"/>
      <c r="P33" s="483"/>
      <c r="Q33" s="539"/>
      <c r="R33" s="539"/>
    </row>
    <row r="34" spans="1:33" s="118" customFormat="1" ht="20.25" customHeight="1" x14ac:dyDescent="0.45">
      <c r="A34" s="439"/>
      <c r="B34" s="80"/>
      <c r="C34" s="1729" t="s">
        <v>68</v>
      </c>
      <c r="D34" s="1458"/>
      <c r="E34" s="687">
        <v>377.63</v>
      </c>
      <c r="F34" s="688">
        <f>ROUND(E34 * (1 + VAT), 2)</f>
        <v>434.27</v>
      </c>
      <c r="G34" s="687">
        <v>162.09</v>
      </c>
      <c r="H34" s="836">
        <f>ROUND(G34 * (1 + VAT), 2)</f>
        <v>186.4</v>
      </c>
      <c r="I34" s="539"/>
      <c r="J34" s="1477" t="s">
        <v>41</v>
      </c>
      <c r="K34" s="1478"/>
      <c r="L34" s="1558" t="s">
        <v>42</v>
      </c>
      <c r="M34" s="1427"/>
      <c r="P34" s="483"/>
      <c r="Q34" s="539"/>
      <c r="R34" s="539"/>
      <c r="Z34" s="233"/>
      <c r="AA34" s="233"/>
      <c r="AB34" s="350"/>
      <c r="AC34" s="350"/>
      <c r="AD34" s="350"/>
      <c r="AE34" s="350"/>
      <c r="AF34" s="350"/>
      <c r="AG34" s="350"/>
    </row>
    <row r="35" spans="1:33" s="118" customFormat="1" ht="24.65" customHeight="1" thickBot="1" x14ac:dyDescent="0.5">
      <c r="A35" s="439"/>
      <c r="B35" s="80"/>
      <c r="C35" s="1396" t="s">
        <v>32</v>
      </c>
      <c r="D35" s="1299"/>
      <c r="E35" s="593">
        <v>7401.38</v>
      </c>
      <c r="F35" s="592">
        <f>ROUND(E35 * (1 + VAT), 2)</f>
        <v>8511.59</v>
      </c>
      <c r="G35" s="593">
        <v>162.09</v>
      </c>
      <c r="H35" s="594">
        <f>ROUND(G35 * (1 + VAT), 2)</f>
        <v>186.4</v>
      </c>
      <c r="I35" s="539"/>
      <c r="J35" s="715"/>
      <c r="K35" s="581" t="s">
        <v>25</v>
      </c>
      <c r="L35" s="716"/>
      <c r="M35" s="583" t="s">
        <v>25</v>
      </c>
      <c r="P35" s="483"/>
      <c r="Q35" s="539"/>
      <c r="R35" s="539"/>
      <c r="Z35" s="233"/>
      <c r="AA35" s="233"/>
      <c r="AB35" s="350"/>
      <c r="AC35" s="350"/>
      <c r="AD35" s="350"/>
      <c r="AE35" s="350"/>
      <c r="AF35" s="350"/>
      <c r="AG35" s="350"/>
    </row>
    <row r="36" spans="1:33" s="118" customFormat="1" ht="20.25" customHeight="1" thickBot="1" x14ac:dyDescent="0.5">
      <c r="A36" s="439"/>
      <c r="B36" s="80"/>
      <c r="C36" s="539"/>
      <c r="D36" s="539"/>
      <c r="E36" s="539"/>
      <c r="F36" s="539"/>
      <c r="G36" s="539"/>
      <c r="H36" s="539"/>
      <c r="I36" s="539"/>
      <c r="J36" s="602">
        <v>17.59</v>
      </c>
      <c r="K36" s="717">
        <f>ROUND(J36 * (1 + VAT), 2)</f>
        <v>20.23</v>
      </c>
      <c r="L36" s="837">
        <v>0</v>
      </c>
      <c r="M36" s="721">
        <f>ROUND(L36 * (1 + VAT), 2)</f>
        <v>0</v>
      </c>
      <c r="P36" s="483"/>
      <c r="Q36" s="539"/>
      <c r="R36" s="539"/>
      <c r="Z36" s="233"/>
      <c r="AA36" s="233"/>
      <c r="AB36" s="350"/>
      <c r="AC36" s="350"/>
      <c r="AD36" s="350"/>
      <c r="AE36" s="350"/>
      <c r="AF36" s="350"/>
      <c r="AG36" s="350"/>
    </row>
    <row r="37" spans="1:33" s="118" customFormat="1" ht="20.25" customHeight="1" x14ac:dyDescent="0.45">
      <c r="A37" s="439"/>
      <c r="C37" s="539"/>
      <c r="D37" s="539"/>
      <c r="E37" s="539"/>
      <c r="F37" s="539"/>
      <c r="G37" s="539"/>
      <c r="H37" s="539"/>
      <c r="I37" s="539"/>
      <c r="J37" s="539"/>
      <c r="K37" s="539"/>
      <c r="L37" s="539"/>
      <c r="M37" s="539"/>
      <c r="N37" s="539"/>
      <c r="O37" s="483"/>
      <c r="P37" s="483"/>
      <c r="Q37" s="539"/>
      <c r="R37" s="539"/>
      <c r="Z37" s="233"/>
      <c r="AA37" s="233"/>
      <c r="AB37" s="350"/>
      <c r="AC37" s="350"/>
      <c r="AD37" s="350"/>
      <c r="AE37" s="350"/>
      <c r="AF37" s="350"/>
      <c r="AG37" s="350"/>
    </row>
    <row r="38" spans="1:33" s="118" customFormat="1" ht="20.25" customHeight="1" x14ac:dyDescent="0.4">
      <c r="A38" s="439"/>
      <c r="O38" s="233"/>
      <c r="P38" s="233"/>
      <c r="S38" s="350"/>
      <c r="Z38" s="233"/>
      <c r="AA38" s="233"/>
      <c r="AB38" s="350"/>
      <c r="AC38" s="350"/>
      <c r="AD38" s="350"/>
      <c r="AE38" s="350"/>
      <c r="AF38" s="350"/>
      <c r="AG38" s="350"/>
    </row>
  </sheetData>
  <mergeCells count="36">
    <mergeCell ref="B2:S2"/>
    <mergeCell ref="C8:C11"/>
    <mergeCell ref="E4:P4"/>
    <mergeCell ref="Q4:R4"/>
    <mergeCell ref="C5:C7"/>
    <mergeCell ref="E5:J5"/>
    <mergeCell ref="K5:P5"/>
    <mergeCell ref="Q5:R6"/>
    <mergeCell ref="E6:F6"/>
    <mergeCell ref="G6:H6"/>
    <mergeCell ref="I6:J6"/>
    <mergeCell ref="K6:L6"/>
    <mergeCell ref="M6:N6"/>
    <mergeCell ref="O6:P6"/>
    <mergeCell ref="C12:C15"/>
    <mergeCell ref="C16:C19"/>
    <mergeCell ref="C20:C23"/>
    <mergeCell ref="E28:F29"/>
    <mergeCell ref="G28:H29"/>
    <mergeCell ref="C24:D24"/>
    <mergeCell ref="C31:D31"/>
    <mergeCell ref="J31:K31"/>
    <mergeCell ref="J28:K29"/>
    <mergeCell ref="L28:M28"/>
    <mergeCell ref="N28:O28"/>
    <mergeCell ref="C28:D28"/>
    <mergeCell ref="C29:D29"/>
    <mergeCell ref="C30:D30"/>
    <mergeCell ref="J30:K30"/>
    <mergeCell ref="C35:D35"/>
    <mergeCell ref="C32:D32"/>
    <mergeCell ref="C33:D33"/>
    <mergeCell ref="J33:M33"/>
    <mergeCell ref="C34:D34"/>
    <mergeCell ref="J34:K34"/>
    <mergeCell ref="L34:M34"/>
  </mergeCells>
  <conditionalFormatting sqref="T8:T23 T26:T27">
    <cfRule type="cellIs" dxfId="13" priority="2" stopIfTrue="1" operator="equal">
      <formula>"check"</formula>
    </cfRule>
  </conditionalFormatting>
  <conditionalFormatting sqref="V8 V12 V16 V20">
    <cfRule type="cellIs" dxfId="12" priority="3" stopIfTrue="1" operator="notEqual">
      <formula>0</formula>
    </cfRule>
  </conditionalFormatting>
  <conditionalFormatting sqref="R1">
    <cfRule type="cellIs" dxfId="11" priority="4" stopIfTrue="1" operator="notEqual">
      <formula>0</formula>
    </cfRule>
    <cfRule type="cellIs" dxfId="10" priority="5" stopIfTrue="1" operator="equal">
      <formula>0</formula>
    </cfRule>
  </conditionalFormatting>
  <conditionalFormatting sqref="T24:T25">
    <cfRule type="cellIs" dxfId="9" priority="1" stopIfTrue="1" operator="equal">
      <formula>"check"</formula>
    </cfRule>
  </conditionalFormatting>
  <hyperlinks>
    <hyperlink ref="B1" location="Menu!A1" display="Back to menu" xr:uid="{00000000-0004-0000-17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1" orientation="landscape" r:id="rId1"/>
  <headerFooter alignWithMargins="0"/>
  <ignoredErrors>
    <ignoredError sqref="G36:I36 I35:M35 I34:M34 I33:M33 I32:R32 I31:K31 P30:R31 G30:K30 G37:R38 I29 G27:I27 P27:R27 P28:R29 P36:R36 P35:R35 P34:R34 P33:R33 G22:H23 J22:R23 I28 Q24:R24" 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2" tint="-0.249977111117893"/>
    <pageSetUpPr fitToPage="1"/>
  </sheetPr>
  <dimension ref="A1:AG100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P20" sqref="P20"/>
    </sheetView>
  </sheetViews>
  <sheetFormatPr defaultColWidth="9.1796875" defaultRowHeight="12.5" x14ac:dyDescent="0.25"/>
  <cols>
    <col min="1" max="1" width="3" style="91" customWidth="1"/>
    <col min="2" max="2" width="3.1796875" style="91" customWidth="1"/>
    <col min="3" max="3" width="23.453125" style="91" customWidth="1"/>
    <col min="4" max="4" width="30.7265625" style="91" customWidth="1"/>
    <col min="5" max="5" width="22.54296875" style="91" customWidth="1"/>
    <col min="6" max="6" width="19.26953125" style="91" customWidth="1"/>
    <col min="7" max="7" width="22.54296875" style="91" customWidth="1"/>
    <col min="8" max="8" width="17.7265625" style="91" customWidth="1"/>
    <col min="9" max="9" width="19.81640625" style="91" customWidth="1"/>
    <col min="10" max="10" width="21" style="91" customWidth="1"/>
    <col min="11" max="11" width="18.54296875" style="91" customWidth="1"/>
    <col min="12" max="12" width="20.1796875" style="91" customWidth="1"/>
    <col min="13" max="13" width="14.81640625" style="8" customWidth="1"/>
    <col min="14" max="14" width="19.54296875" style="91" customWidth="1"/>
    <col min="15" max="15" width="5.7265625" style="91" customWidth="1"/>
    <col min="16" max="16" width="16" style="91" customWidth="1"/>
    <col min="17" max="17" width="4.7265625" style="91" customWidth="1"/>
    <col min="18" max="18" width="15" style="91" bestFit="1" customWidth="1"/>
    <col min="19" max="20" width="17.26953125" style="91" customWidth="1"/>
    <col min="21" max="21" width="18.81640625" style="91" customWidth="1"/>
    <col min="22" max="22" width="14.1796875" style="91" customWidth="1"/>
    <col min="23" max="26" width="9.1796875" style="91"/>
    <col min="27" max="27" width="9.453125" style="91" bestFit="1" customWidth="1"/>
    <col min="28" max="16384" width="9.1796875" style="91"/>
  </cols>
  <sheetData>
    <row r="1" spans="2:29" ht="36" customHeight="1" x14ac:dyDescent="0.25">
      <c r="B1" s="221" t="s">
        <v>123</v>
      </c>
      <c r="D1" s="19"/>
      <c r="N1" s="53" t="e">
        <v>#REF!</v>
      </c>
    </row>
    <row r="2" spans="2:29" ht="54" customHeight="1" x14ac:dyDescent="0.25">
      <c r="B2" s="1404" t="s">
        <v>435</v>
      </c>
      <c r="C2" s="1405"/>
      <c r="D2" s="1405"/>
      <c r="E2" s="1405"/>
      <c r="F2" s="1405"/>
      <c r="G2" s="1405"/>
      <c r="H2" s="1405"/>
      <c r="I2" s="1405"/>
      <c r="J2" s="1405"/>
      <c r="K2" s="1405"/>
      <c r="L2" s="1405"/>
      <c r="M2" s="1405"/>
      <c r="N2" s="1405"/>
      <c r="O2" s="1406"/>
      <c r="S2" s="4"/>
      <c r="AA2" s="3" t="e">
        <f>SUM(#REF!,#REF!,#REF!,#REF!,#REF!,#REF!,#REF!,#REF!,#REF!,#REF!,#REF!,#REF!,#REF!,#REF!,#REF!)</f>
        <v>#REF!</v>
      </c>
      <c r="AB2" s="4" t="s">
        <v>0</v>
      </c>
    </row>
    <row r="3" spans="2:29" s="8" customFormat="1" ht="15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S3" s="30"/>
      <c r="AA3" s="29"/>
      <c r="AB3" s="30"/>
    </row>
    <row r="4" spans="2:29" ht="29.9" customHeight="1" thickBot="1" x14ac:dyDescent="0.5">
      <c r="B4" s="5"/>
      <c r="C4" s="484"/>
      <c r="D4" s="485"/>
      <c r="E4" s="1407" t="s">
        <v>306</v>
      </c>
      <c r="F4" s="1408"/>
      <c r="G4" s="1408"/>
      <c r="H4" s="1409"/>
      <c r="I4" s="1407" t="s">
        <v>334</v>
      </c>
      <c r="J4" s="1408"/>
      <c r="K4" s="1408"/>
      <c r="L4" s="1409"/>
      <c r="M4" s="1401" t="s">
        <v>150</v>
      </c>
      <c r="N4" s="1402"/>
      <c r="O4" s="630"/>
      <c r="P4" s="539"/>
    </row>
    <row r="5" spans="2:29" ht="20.25" customHeight="1" x14ac:dyDescent="0.45">
      <c r="B5" s="6"/>
      <c r="C5" s="1410" t="s">
        <v>26</v>
      </c>
      <c r="D5" s="486"/>
      <c r="E5" s="1401" t="s">
        <v>386</v>
      </c>
      <c r="F5" s="1413"/>
      <c r="G5" s="1557" t="s">
        <v>387</v>
      </c>
      <c r="H5" s="1402"/>
      <c r="I5" s="1401" t="s">
        <v>386</v>
      </c>
      <c r="J5" s="1557"/>
      <c r="K5" s="1418" t="s">
        <v>387</v>
      </c>
      <c r="L5" s="1402"/>
      <c r="M5" s="1403"/>
      <c r="N5" s="1239"/>
      <c r="O5" s="539"/>
      <c r="P5" s="631"/>
    </row>
    <row r="6" spans="2:29" ht="32.15" customHeight="1" x14ac:dyDescent="0.45">
      <c r="B6" s="6"/>
      <c r="C6" s="1411"/>
      <c r="D6" s="697" t="s">
        <v>1</v>
      </c>
      <c r="E6" s="1403"/>
      <c r="F6" s="1414"/>
      <c r="G6" s="1417"/>
      <c r="H6" s="1239"/>
      <c r="I6" s="1403"/>
      <c r="J6" s="1417"/>
      <c r="K6" s="1419"/>
      <c r="L6" s="1239"/>
      <c r="M6" s="1403"/>
      <c r="N6" s="1239"/>
      <c r="O6" s="539"/>
      <c r="P6" s="631"/>
      <c r="Q6" s="4"/>
      <c r="X6" s="7"/>
    </row>
    <row r="7" spans="2:29" ht="16.5" customHeight="1" x14ac:dyDescent="0.45">
      <c r="B7" s="6"/>
      <c r="C7" s="1412"/>
      <c r="D7" s="488"/>
      <c r="E7" s="489" t="s">
        <v>34</v>
      </c>
      <c r="F7" s="490" t="s">
        <v>25</v>
      </c>
      <c r="G7" s="696"/>
      <c r="H7" s="492" t="s">
        <v>25</v>
      </c>
      <c r="I7" s="489" t="s">
        <v>34</v>
      </c>
      <c r="J7" s="490" t="s">
        <v>25</v>
      </c>
      <c r="K7" s="696"/>
      <c r="L7" s="492" t="s">
        <v>25</v>
      </c>
      <c r="M7" s="493"/>
      <c r="N7" s="492" t="s">
        <v>25</v>
      </c>
      <c r="O7" s="539"/>
      <c r="P7" s="631"/>
      <c r="Q7" s="4"/>
      <c r="X7" s="7"/>
    </row>
    <row r="8" spans="2:29" ht="21.65" customHeight="1" x14ac:dyDescent="0.45">
      <c r="B8" s="6"/>
      <c r="C8" s="1329" t="s">
        <v>28</v>
      </c>
      <c r="D8" s="494" t="s">
        <v>5</v>
      </c>
      <c r="E8" s="495">
        <v>154.56</v>
      </c>
      <c r="F8" s="496">
        <f t="shared" ref="F8:F21" si="0">ROUND(E8 * (1 + VAT), 2)</f>
        <v>177.74</v>
      </c>
      <c r="G8" s="495">
        <v>120.08</v>
      </c>
      <c r="H8" s="497">
        <f t="shared" ref="H8:H21" si="1">ROUND(G8 * (1 + VAT), 2)</f>
        <v>138.09</v>
      </c>
      <c r="I8" s="498">
        <v>517.84</v>
      </c>
      <c r="J8" s="499">
        <f t="shared" ref="J8:J19" si="2">ROUND(I8 * (1 + VAT), 2)</f>
        <v>595.52</v>
      </c>
      <c r="K8" s="498">
        <v>274.05</v>
      </c>
      <c r="L8" s="500">
        <f t="shared" ref="L8:L19" si="3">ROUND(K8 * (1 + VAT), 2)</f>
        <v>315.16000000000003</v>
      </c>
      <c r="M8" s="501">
        <v>26.19</v>
      </c>
      <c r="N8" s="502">
        <f t="shared" ref="N8:N21" si="4">ROUND(M8 * (1 + VAT), 2)</f>
        <v>30.12</v>
      </c>
      <c r="O8" s="633"/>
      <c r="P8" s="634"/>
      <c r="Q8" s="93"/>
      <c r="R8" s="94"/>
      <c r="S8" s="82"/>
      <c r="T8" s="82"/>
      <c r="U8" s="82"/>
      <c r="V8" s="8"/>
      <c r="W8" s="8"/>
      <c r="X8" s="95"/>
      <c r="Y8" s="95"/>
      <c r="Z8" s="95"/>
      <c r="AA8" s="95"/>
      <c r="AB8" s="95"/>
      <c r="AC8" s="95"/>
    </row>
    <row r="9" spans="2:29" ht="21.65" customHeight="1" x14ac:dyDescent="0.45">
      <c r="B9" s="6"/>
      <c r="C9" s="1330"/>
      <c r="D9" s="966" t="s">
        <v>9</v>
      </c>
      <c r="E9" s="503">
        <v>152.72</v>
      </c>
      <c r="F9" s="504">
        <f t="shared" si="0"/>
        <v>175.63</v>
      </c>
      <c r="G9" s="503">
        <v>118.73</v>
      </c>
      <c r="H9" s="505">
        <f t="shared" si="1"/>
        <v>136.54</v>
      </c>
      <c r="I9" s="506">
        <v>501.78</v>
      </c>
      <c r="J9" s="507">
        <f t="shared" si="2"/>
        <v>577.04999999999995</v>
      </c>
      <c r="K9" s="506">
        <v>264.35000000000002</v>
      </c>
      <c r="L9" s="508">
        <f t="shared" si="3"/>
        <v>304</v>
      </c>
      <c r="M9" s="967">
        <v>24.07</v>
      </c>
      <c r="N9" s="519">
        <f t="shared" si="4"/>
        <v>27.68</v>
      </c>
      <c r="O9" s="635"/>
      <c r="P9" s="634"/>
      <c r="Q9" s="83"/>
      <c r="R9" s="83"/>
      <c r="S9" s="83"/>
      <c r="T9" s="83"/>
      <c r="U9" s="83"/>
      <c r="V9" s="8"/>
      <c r="W9" s="8"/>
      <c r="X9" s="95"/>
      <c r="Y9" s="95"/>
      <c r="Z9" s="95"/>
      <c r="AA9" s="95"/>
      <c r="AB9" s="95"/>
      <c r="AC9" s="95"/>
    </row>
    <row r="10" spans="2:29" ht="20.25" hidden="1" customHeight="1" x14ac:dyDescent="0.45">
      <c r="B10" s="6"/>
      <c r="C10" s="1330"/>
      <c r="D10" s="494"/>
      <c r="E10" s="503">
        <v>0</v>
      </c>
      <c r="F10" s="504"/>
      <c r="G10" s="503">
        <v>0</v>
      </c>
      <c r="H10" s="505"/>
      <c r="I10" s="506">
        <v>0</v>
      </c>
      <c r="J10" s="507">
        <f t="shared" si="2"/>
        <v>0</v>
      </c>
      <c r="K10" s="506">
        <v>0</v>
      </c>
      <c r="L10" s="508">
        <f t="shared" si="3"/>
        <v>0</v>
      </c>
      <c r="M10" s="520">
        <v>0</v>
      </c>
      <c r="N10" s="521"/>
      <c r="O10" s="635"/>
      <c r="P10" s="634"/>
      <c r="Q10" s="83"/>
      <c r="R10" s="83"/>
      <c r="S10" s="83"/>
      <c r="T10" s="83"/>
      <c r="U10" s="83"/>
      <c r="V10" s="8"/>
      <c r="W10" s="8"/>
      <c r="X10" s="95"/>
      <c r="Y10" s="95"/>
      <c r="Z10" s="95"/>
      <c r="AA10" s="95"/>
      <c r="AB10" s="95"/>
      <c r="AC10" s="95"/>
    </row>
    <row r="11" spans="2:29" ht="20.25" hidden="1" customHeight="1" x14ac:dyDescent="0.45">
      <c r="B11" s="6"/>
      <c r="C11" s="1331"/>
      <c r="D11" s="494"/>
      <c r="E11" s="512">
        <v>0</v>
      </c>
      <c r="F11" s="513"/>
      <c r="G11" s="512">
        <v>0</v>
      </c>
      <c r="H11" s="514"/>
      <c r="I11" s="515">
        <v>0</v>
      </c>
      <c r="J11" s="516">
        <f t="shared" si="2"/>
        <v>0</v>
      </c>
      <c r="K11" s="515">
        <v>0</v>
      </c>
      <c r="L11" s="517">
        <f t="shared" si="3"/>
        <v>0</v>
      </c>
      <c r="M11" s="518">
        <v>0</v>
      </c>
      <c r="N11" s="519"/>
      <c r="O11" s="635"/>
      <c r="P11" s="634"/>
      <c r="Q11" s="83"/>
      <c r="R11" s="83"/>
      <c r="S11" s="83"/>
      <c r="T11" s="83"/>
      <c r="U11" s="83"/>
      <c r="V11" s="8"/>
      <c r="W11" s="8"/>
      <c r="X11" s="95"/>
      <c r="Y11" s="95"/>
      <c r="Z11" s="95"/>
      <c r="AA11" s="95"/>
      <c r="AB11" s="95"/>
      <c r="AC11" s="95"/>
    </row>
    <row r="12" spans="2:29" ht="21.65" customHeight="1" x14ac:dyDescent="0.45">
      <c r="B12" s="6"/>
      <c r="C12" s="1329" t="s">
        <v>29</v>
      </c>
      <c r="D12" s="968" t="s">
        <v>5</v>
      </c>
      <c r="E12" s="495">
        <v>156.07</v>
      </c>
      <c r="F12" s="496">
        <f t="shared" si="0"/>
        <v>179.48</v>
      </c>
      <c r="G12" s="495">
        <v>121.3</v>
      </c>
      <c r="H12" s="497">
        <f t="shared" si="1"/>
        <v>139.5</v>
      </c>
      <c r="I12" s="498">
        <v>524.07000000000005</v>
      </c>
      <c r="J12" s="499">
        <f t="shared" si="2"/>
        <v>602.67999999999995</v>
      </c>
      <c r="K12" s="498">
        <v>277.88</v>
      </c>
      <c r="L12" s="500">
        <f t="shared" si="3"/>
        <v>319.56</v>
      </c>
      <c r="M12" s="520">
        <v>26.23</v>
      </c>
      <c r="N12" s="521">
        <f t="shared" si="4"/>
        <v>30.16</v>
      </c>
      <c r="O12" s="539"/>
      <c r="P12" s="634"/>
      <c r="Q12" s="93"/>
      <c r="R12" s="94"/>
      <c r="S12" s="82"/>
      <c r="T12" s="82"/>
      <c r="U12" s="82"/>
      <c r="V12" s="8"/>
      <c r="W12" s="8"/>
      <c r="X12" s="95"/>
      <c r="Y12" s="95"/>
      <c r="Z12" s="95"/>
      <c r="AA12" s="95"/>
      <c r="AB12" s="95"/>
      <c r="AC12" s="95"/>
    </row>
    <row r="13" spans="2:29" ht="21.65" customHeight="1" x14ac:dyDescent="0.45">
      <c r="B13" s="6"/>
      <c r="C13" s="1330"/>
      <c r="D13" s="494" t="s">
        <v>9</v>
      </c>
      <c r="E13" s="503">
        <v>154.28</v>
      </c>
      <c r="F13" s="504">
        <f t="shared" si="0"/>
        <v>177.42</v>
      </c>
      <c r="G13" s="503">
        <v>119.93</v>
      </c>
      <c r="H13" s="505">
        <f t="shared" si="1"/>
        <v>137.91999999999999</v>
      </c>
      <c r="I13" s="506">
        <v>507.9</v>
      </c>
      <c r="J13" s="507">
        <f t="shared" si="2"/>
        <v>584.09</v>
      </c>
      <c r="K13" s="506">
        <v>268.02999999999997</v>
      </c>
      <c r="L13" s="508">
        <f t="shared" si="3"/>
        <v>308.23</v>
      </c>
      <c r="M13" s="967">
        <v>24.15</v>
      </c>
      <c r="N13" s="519">
        <f t="shared" si="4"/>
        <v>27.77</v>
      </c>
      <c r="O13" s="636"/>
      <c r="P13" s="634"/>
      <c r="Q13" s="83"/>
      <c r="R13" s="83"/>
      <c r="S13" s="83"/>
      <c r="T13" s="83"/>
      <c r="U13" s="83"/>
      <c r="V13" s="8"/>
      <c r="W13" s="8"/>
      <c r="X13" s="95"/>
      <c r="Y13" s="95"/>
      <c r="Z13" s="95"/>
      <c r="AA13" s="95"/>
      <c r="AB13" s="95"/>
      <c r="AC13" s="95"/>
    </row>
    <row r="14" spans="2:29" ht="20.25" hidden="1" customHeight="1" x14ac:dyDescent="0.45">
      <c r="B14" s="6"/>
      <c r="C14" s="1330"/>
      <c r="D14" s="494"/>
      <c r="E14" s="503">
        <v>0</v>
      </c>
      <c r="F14" s="504"/>
      <c r="G14" s="503">
        <v>0</v>
      </c>
      <c r="H14" s="505"/>
      <c r="I14" s="506">
        <v>0</v>
      </c>
      <c r="J14" s="507">
        <f t="shared" si="2"/>
        <v>0</v>
      </c>
      <c r="K14" s="506">
        <v>0</v>
      </c>
      <c r="L14" s="508">
        <f t="shared" si="3"/>
        <v>0</v>
      </c>
      <c r="M14" s="520">
        <v>0</v>
      </c>
      <c r="N14" s="521"/>
      <c r="O14" s="636"/>
      <c r="P14" s="634"/>
      <c r="Q14" s="83"/>
      <c r="R14" s="83"/>
      <c r="S14" s="83"/>
      <c r="T14" s="83"/>
      <c r="U14" s="83"/>
      <c r="V14" s="8"/>
      <c r="W14" s="8"/>
      <c r="X14" s="95"/>
      <c r="Y14" s="95"/>
      <c r="Z14" s="95"/>
      <c r="AA14" s="95"/>
      <c r="AB14" s="95"/>
      <c r="AC14" s="95"/>
    </row>
    <row r="15" spans="2:29" ht="20.25" hidden="1" customHeight="1" x14ac:dyDescent="0.45">
      <c r="B15" s="6"/>
      <c r="C15" s="1331"/>
      <c r="D15" s="494"/>
      <c r="E15" s="512">
        <v>0</v>
      </c>
      <c r="F15" s="513"/>
      <c r="G15" s="512">
        <v>0</v>
      </c>
      <c r="H15" s="514"/>
      <c r="I15" s="515">
        <v>0</v>
      </c>
      <c r="J15" s="516">
        <f t="shared" si="2"/>
        <v>0</v>
      </c>
      <c r="K15" s="515">
        <v>0</v>
      </c>
      <c r="L15" s="517">
        <f t="shared" si="3"/>
        <v>0</v>
      </c>
      <c r="M15" s="518">
        <v>0</v>
      </c>
      <c r="N15" s="519"/>
      <c r="O15" s="636"/>
      <c r="P15" s="634"/>
      <c r="Q15" s="83"/>
      <c r="R15" s="83"/>
      <c r="S15" s="83"/>
      <c r="T15" s="83"/>
      <c r="U15" s="83"/>
      <c r="V15" s="8"/>
      <c r="W15" s="8"/>
      <c r="X15" s="95"/>
      <c r="Y15" s="95"/>
      <c r="Z15" s="95"/>
      <c r="AA15" s="95"/>
      <c r="AB15" s="95"/>
      <c r="AC15" s="95"/>
    </row>
    <row r="16" spans="2:29" ht="21.65" customHeight="1" x14ac:dyDescent="0.45">
      <c r="B16" s="6"/>
      <c r="C16" s="1329" t="s">
        <v>30</v>
      </c>
      <c r="D16" s="968" t="s">
        <v>5</v>
      </c>
      <c r="E16" s="495">
        <v>157.63</v>
      </c>
      <c r="F16" s="496">
        <f t="shared" si="0"/>
        <v>181.27</v>
      </c>
      <c r="G16" s="495">
        <v>122.48</v>
      </c>
      <c r="H16" s="497">
        <f t="shared" si="1"/>
        <v>140.85</v>
      </c>
      <c r="I16" s="498">
        <v>530.37</v>
      </c>
      <c r="J16" s="499">
        <f t="shared" si="2"/>
        <v>609.92999999999995</v>
      </c>
      <c r="K16" s="498">
        <v>281.64</v>
      </c>
      <c r="L16" s="500">
        <f t="shared" si="3"/>
        <v>323.89</v>
      </c>
      <c r="M16" s="520">
        <v>26.48</v>
      </c>
      <c r="N16" s="521">
        <f t="shared" si="4"/>
        <v>30.45</v>
      </c>
      <c r="O16" s="539"/>
      <c r="P16" s="634"/>
      <c r="Q16" s="93"/>
      <c r="R16" s="94"/>
      <c r="S16" s="82"/>
      <c r="T16" s="82"/>
      <c r="U16" s="82"/>
      <c r="V16" s="8"/>
      <c r="W16" s="8"/>
      <c r="X16" s="95"/>
      <c r="Y16" s="95"/>
      <c r="Z16" s="95"/>
      <c r="AA16" s="95"/>
      <c r="AB16" s="95"/>
      <c r="AC16" s="95"/>
    </row>
    <row r="17" spans="2:33" ht="21.65" customHeight="1" x14ac:dyDescent="0.45">
      <c r="B17" s="6"/>
      <c r="C17" s="1330"/>
      <c r="D17" s="494" t="s">
        <v>9</v>
      </c>
      <c r="E17" s="503">
        <v>155.81</v>
      </c>
      <c r="F17" s="504">
        <f t="shared" si="0"/>
        <v>179.18</v>
      </c>
      <c r="G17" s="503">
        <v>121.13</v>
      </c>
      <c r="H17" s="505">
        <f t="shared" si="1"/>
        <v>139.30000000000001</v>
      </c>
      <c r="I17" s="506">
        <v>513.99</v>
      </c>
      <c r="J17" s="507">
        <f t="shared" si="2"/>
        <v>591.09</v>
      </c>
      <c r="K17" s="506">
        <v>271.70999999999998</v>
      </c>
      <c r="L17" s="508">
        <f t="shared" si="3"/>
        <v>312.47000000000003</v>
      </c>
      <c r="M17" s="509">
        <v>24.31</v>
      </c>
      <c r="N17" s="510">
        <f t="shared" si="4"/>
        <v>27.96</v>
      </c>
      <c r="O17" s="637"/>
      <c r="P17" s="634"/>
      <c r="Q17" s="83"/>
      <c r="R17" s="83"/>
      <c r="S17" s="83"/>
      <c r="T17" s="83"/>
      <c r="U17" s="83"/>
      <c r="V17" s="8"/>
      <c r="W17" s="8"/>
      <c r="X17" s="95"/>
      <c r="Y17" s="95"/>
      <c r="Z17" s="95"/>
      <c r="AA17" s="95"/>
      <c r="AB17" s="95"/>
      <c r="AC17" s="95"/>
    </row>
    <row r="18" spans="2:33" ht="20.25" hidden="1" customHeight="1" x14ac:dyDescent="0.45">
      <c r="B18" s="6"/>
      <c r="C18" s="1330"/>
      <c r="D18" s="494"/>
      <c r="E18" s="503">
        <v>0</v>
      </c>
      <c r="F18" s="504"/>
      <c r="G18" s="503">
        <v>0</v>
      </c>
      <c r="H18" s="505"/>
      <c r="I18" s="506">
        <v>0</v>
      </c>
      <c r="J18" s="507">
        <f t="shared" si="2"/>
        <v>0</v>
      </c>
      <c r="K18" s="506">
        <v>0</v>
      </c>
      <c r="L18" s="508">
        <f t="shared" si="3"/>
        <v>0</v>
      </c>
      <c r="M18" s="509">
        <v>0</v>
      </c>
      <c r="N18" s="510"/>
      <c r="O18" s="637"/>
      <c r="P18" s="634"/>
      <c r="Q18" s="83"/>
      <c r="R18" s="83"/>
      <c r="S18" s="83"/>
      <c r="T18" s="83"/>
      <c r="U18" s="83"/>
      <c r="V18" s="8"/>
      <c r="W18" s="8"/>
      <c r="X18" s="95"/>
      <c r="Y18" s="95"/>
      <c r="Z18" s="95"/>
      <c r="AA18" s="95"/>
      <c r="AB18" s="95"/>
      <c r="AC18" s="95"/>
    </row>
    <row r="19" spans="2:33" ht="20.25" hidden="1" customHeight="1" x14ac:dyDescent="0.45">
      <c r="B19" s="6"/>
      <c r="C19" s="1331"/>
      <c r="D19" s="494"/>
      <c r="E19" s="512">
        <v>0</v>
      </c>
      <c r="F19" s="513"/>
      <c r="G19" s="512">
        <v>0</v>
      </c>
      <c r="H19" s="514"/>
      <c r="I19" s="515">
        <v>0</v>
      </c>
      <c r="J19" s="516">
        <f t="shared" si="2"/>
        <v>0</v>
      </c>
      <c r="K19" s="515">
        <v>0</v>
      </c>
      <c r="L19" s="517">
        <f t="shared" si="3"/>
        <v>0</v>
      </c>
      <c r="M19" s="518">
        <v>0</v>
      </c>
      <c r="N19" s="519"/>
      <c r="O19" s="635"/>
      <c r="P19" s="634"/>
      <c r="Q19" s="84"/>
      <c r="R19" s="84"/>
      <c r="S19" s="84"/>
      <c r="T19" s="84"/>
      <c r="U19" s="84"/>
      <c r="V19" s="8"/>
      <c r="W19" s="8"/>
      <c r="X19" s="95"/>
      <c r="Y19" s="95"/>
      <c r="Z19" s="95"/>
      <c r="AA19" s="95"/>
      <c r="AB19" s="95"/>
      <c r="AC19" s="95"/>
    </row>
    <row r="20" spans="2:33" ht="21.65" customHeight="1" x14ac:dyDescent="0.45">
      <c r="B20" s="6"/>
      <c r="C20" s="1329" t="s">
        <v>31</v>
      </c>
      <c r="D20" s="968" t="s">
        <v>5</v>
      </c>
      <c r="E20" s="495">
        <v>159.19999999999999</v>
      </c>
      <c r="F20" s="496">
        <f t="shared" si="0"/>
        <v>183.08</v>
      </c>
      <c r="G20" s="495">
        <v>123.71</v>
      </c>
      <c r="H20" s="497">
        <f t="shared" si="1"/>
        <v>142.27000000000001</v>
      </c>
      <c r="I20" s="498">
        <v>536.79999999999995</v>
      </c>
      <c r="J20" s="499">
        <f t="shared" ref="J20:J21" si="5">ROUND(I20 * (1 + VAT), 2)</f>
        <v>617.32000000000005</v>
      </c>
      <c r="K20" s="498">
        <v>285.49</v>
      </c>
      <c r="L20" s="500">
        <f t="shared" ref="L20:L21" si="6">ROUND(K20 * (1 + VAT), 2)</f>
        <v>328.31</v>
      </c>
      <c r="M20" s="969">
        <v>26.55</v>
      </c>
      <c r="N20" s="970">
        <f t="shared" si="4"/>
        <v>30.53</v>
      </c>
      <c r="O20" s="539"/>
      <c r="P20" s="634"/>
      <c r="Q20" s="93"/>
      <c r="R20" s="94"/>
      <c r="S20" s="82"/>
      <c r="T20" s="82"/>
      <c r="U20" s="82"/>
      <c r="V20" s="8"/>
      <c r="W20" s="8"/>
      <c r="X20" s="95"/>
      <c r="Y20" s="95"/>
      <c r="Z20" s="95"/>
      <c r="AA20" s="95"/>
      <c r="AB20" s="95"/>
      <c r="AC20" s="95"/>
    </row>
    <row r="21" spans="2:33" ht="21.65" customHeight="1" thickBot="1" x14ac:dyDescent="0.5">
      <c r="B21" s="6"/>
      <c r="C21" s="1330"/>
      <c r="D21" s="494" t="s">
        <v>9</v>
      </c>
      <c r="E21" s="503">
        <v>157.31</v>
      </c>
      <c r="F21" s="504">
        <f t="shared" si="0"/>
        <v>180.91</v>
      </c>
      <c r="G21" s="503">
        <v>122.31</v>
      </c>
      <c r="H21" s="505">
        <f t="shared" si="1"/>
        <v>140.66</v>
      </c>
      <c r="I21" s="506">
        <v>520.28</v>
      </c>
      <c r="J21" s="507">
        <f t="shared" si="5"/>
        <v>598.32000000000005</v>
      </c>
      <c r="K21" s="506">
        <v>275.5</v>
      </c>
      <c r="L21" s="508">
        <f t="shared" si="6"/>
        <v>316.83</v>
      </c>
      <c r="M21" s="509">
        <v>24.36</v>
      </c>
      <c r="N21" s="510">
        <f t="shared" si="4"/>
        <v>28.01</v>
      </c>
      <c r="O21" s="637"/>
      <c r="P21" s="634"/>
      <c r="Q21" s="83"/>
      <c r="R21" s="83"/>
      <c r="S21" s="83"/>
      <c r="T21" s="83"/>
      <c r="U21" s="83"/>
      <c r="V21" s="8"/>
      <c r="W21" s="8"/>
      <c r="X21" s="95"/>
      <c r="Y21" s="95"/>
      <c r="Z21" s="95"/>
      <c r="AA21" s="95"/>
      <c r="AB21" s="95"/>
      <c r="AC21" s="95"/>
    </row>
    <row r="22" spans="2:33" ht="20.25" hidden="1" customHeight="1" x14ac:dyDescent="0.5">
      <c r="B22" s="6"/>
      <c r="C22" s="1330"/>
      <c r="D22" s="494"/>
      <c r="E22" s="503"/>
      <c r="F22" s="971"/>
      <c r="G22" s="503"/>
      <c r="H22" s="972"/>
      <c r="I22" s="503"/>
      <c r="J22" s="971"/>
      <c r="K22" s="503"/>
      <c r="L22" s="972"/>
      <c r="M22" s="509"/>
      <c r="N22" s="819"/>
      <c r="O22" s="637"/>
      <c r="P22" s="634"/>
      <c r="Q22" s="83"/>
      <c r="R22" s="83"/>
      <c r="S22" s="83"/>
      <c r="T22" s="83"/>
      <c r="U22" s="83"/>
      <c r="V22" s="8"/>
      <c r="W22" s="8"/>
      <c r="X22" s="95"/>
      <c r="Y22" s="95"/>
      <c r="Z22" s="95"/>
      <c r="AA22" s="95"/>
      <c r="AB22" s="95"/>
      <c r="AC22" s="95"/>
    </row>
    <row r="23" spans="2:33" ht="20.25" hidden="1" customHeight="1" thickBot="1" x14ac:dyDescent="0.5">
      <c r="B23" s="6"/>
      <c r="C23" s="1330"/>
      <c r="D23" s="494"/>
      <c r="E23" s="973"/>
      <c r="F23" s="974"/>
      <c r="G23" s="973"/>
      <c r="H23" s="975"/>
      <c r="I23" s="973"/>
      <c r="J23" s="974"/>
      <c r="K23" s="973"/>
      <c r="L23" s="975"/>
      <c r="M23" s="976"/>
      <c r="N23" s="977"/>
      <c r="O23" s="635"/>
      <c r="P23" s="634"/>
      <c r="Q23" s="84"/>
      <c r="R23" s="84"/>
      <c r="S23" s="84"/>
      <c r="T23" s="84"/>
      <c r="U23" s="84"/>
      <c r="V23" s="8"/>
      <c r="W23" s="8"/>
      <c r="X23" s="95"/>
      <c r="Y23" s="95"/>
      <c r="Z23" s="95"/>
      <c r="AA23" s="95"/>
      <c r="AB23" s="95"/>
      <c r="AC23" s="95"/>
    </row>
    <row r="24" spans="2:33" ht="20.25" customHeight="1" x14ac:dyDescent="0.25">
      <c r="B24" s="10"/>
      <c r="C24" s="978"/>
      <c r="D24" s="979"/>
      <c r="E24" s="980"/>
      <c r="F24" s="981"/>
      <c r="G24" s="980"/>
      <c r="H24" s="981"/>
      <c r="I24" s="980"/>
      <c r="J24" s="981"/>
      <c r="K24" s="980"/>
      <c r="L24" s="981"/>
      <c r="M24" s="980"/>
      <c r="N24" s="981"/>
      <c r="O24" s="533"/>
      <c r="P24" s="538"/>
      <c r="Q24" s="56"/>
      <c r="R24" s="97"/>
      <c r="S24" s="95"/>
      <c r="T24" s="92"/>
      <c r="U24" s="84"/>
      <c r="V24" s="84"/>
      <c r="W24" s="84"/>
      <c r="X24" s="84"/>
      <c r="Y24" s="84"/>
      <c r="Z24" s="8"/>
      <c r="AA24" s="8"/>
      <c r="AB24" s="95"/>
      <c r="AC24" s="95"/>
      <c r="AD24" s="95"/>
      <c r="AE24" s="95"/>
      <c r="AF24" s="95"/>
      <c r="AG24" s="95"/>
    </row>
    <row r="25" spans="2:33" ht="20.25" customHeight="1" thickBot="1" x14ac:dyDescent="0.3">
      <c r="B25" s="10"/>
      <c r="C25" s="982"/>
      <c r="D25" s="983"/>
      <c r="E25" s="984"/>
      <c r="F25" s="985"/>
      <c r="G25" s="984"/>
      <c r="H25" s="985"/>
      <c r="I25" s="533"/>
      <c r="J25" s="538"/>
      <c r="K25" s="533"/>
      <c r="L25" s="538"/>
      <c r="M25" s="533"/>
      <c r="N25" s="538"/>
      <c r="O25" s="533"/>
      <c r="P25" s="538"/>
      <c r="Q25" s="56"/>
      <c r="R25" s="97"/>
      <c r="S25" s="9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20.25" customHeight="1" x14ac:dyDescent="0.45">
      <c r="B26" s="10"/>
      <c r="C26" s="1512" t="s">
        <v>51</v>
      </c>
      <c r="D26" s="1473"/>
      <c r="E26" s="1543" t="s">
        <v>335</v>
      </c>
      <c r="F26" s="1430"/>
      <c r="G26" s="1557" t="s">
        <v>336</v>
      </c>
      <c r="H26" s="1402"/>
      <c r="I26" s="539"/>
      <c r="J26" s="539"/>
      <c r="K26" s="539"/>
      <c r="L26" s="539"/>
      <c r="M26" s="483"/>
      <c r="N26" s="539"/>
      <c r="O26" s="539"/>
      <c r="P26" s="539"/>
    </row>
    <row r="27" spans="2:33" ht="26" customHeight="1" x14ac:dyDescent="0.45">
      <c r="B27" s="10"/>
      <c r="C27" s="1694"/>
      <c r="D27" s="1514"/>
      <c r="E27" s="1695"/>
      <c r="F27" s="1273"/>
      <c r="G27" s="1417"/>
      <c r="H27" s="1239"/>
      <c r="I27" s="539"/>
      <c r="J27" s="539"/>
      <c r="K27" s="539"/>
      <c r="L27" s="539"/>
      <c r="M27" s="483"/>
      <c r="N27" s="539"/>
      <c r="O27" s="539"/>
      <c r="P27" s="539"/>
    </row>
    <row r="28" spans="2:33" ht="20.25" customHeight="1" x14ac:dyDescent="0.45">
      <c r="B28" s="10"/>
      <c r="C28" s="1288"/>
      <c r="D28" s="1289"/>
      <c r="E28" s="580"/>
      <c r="F28" s="581" t="s">
        <v>25</v>
      </c>
      <c r="G28" s="582"/>
      <c r="H28" s="583" t="s">
        <v>25</v>
      </c>
      <c r="I28" s="533"/>
      <c r="J28" s="533"/>
      <c r="K28" s="533"/>
      <c r="L28" s="539"/>
      <c r="M28" s="483"/>
      <c r="N28" s="539"/>
      <c r="O28" s="539"/>
      <c r="P28" s="539"/>
    </row>
    <row r="29" spans="2:33" ht="21.65" customHeight="1" thickBot="1" x14ac:dyDescent="0.5">
      <c r="B29" s="10"/>
      <c r="C29" s="1457" t="s">
        <v>35</v>
      </c>
      <c r="D29" s="1458"/>
      <c r="E29" s="586">
        <v>36</v>
      </c>
      <c r="F29" s="587">
        <f>ROUND(E29 * (1 + VAT), 2)</f>
        <v>41.4</v>
      </c>
      <c r="G29" s="588">
        <v>10.210000000000001</v>
      </c>
      <c r="H29" s="589">
        <f>ROUND(G29 * (1 + VAT), 2)</f>
        <v>11.74</v>
      </c>
      <c r="I29" s="533"/>
      <c r="J29" s="533"/>
      <c r="K29" s="533"/>
      <c r="L29" s="539"/>
      <c r="M29" s="483"/>
      <c r="N29" s="539"/>
      <c r="O29" s="539"/>
      <c r="P29" s="539"/>
    </row>
    <row r="30" spans="2:33" ht="96.65" customHeight="1" x14ac:dyDescent="0.45">
      <c r="B30" s="10"/>
      <c r="C30" s="1562" t="s">
        <v>36</v>
      </c>
      <c r="D30" s="1458"/>
      <c r="E30" s="763">
        <v>122.76</v>
      </c>
      <c r="F30" s="688">
        <f>ROUND(E30 * (1 + VAT), 2)</f>
        <v>141.16999999999999</v>
      </c>
      <c r="G30" s="687">
        <v>56.92</v>
      </c>
      <c r="H30" s="836">
        <f>ROUND(G30 * (1 + VAT), 2)</f>
        <v>65.459999999999994</v>
      </c>
      <c r="I30" s="986"/>
      <c r="J30" s="993"/>
      <c r="K30" s="1691" t="s">
        <v>153</v>
      </c>
      <c r="L30" s="1692"/>
      <c r="M30" s="1691" t="s">
        <v>337</v>
      </c>
      <c r="N30" s="1693"/>
      <c r="O30" s="539"/>
      <c r="P30" s="539"/>
    </row>
    <row r="31" spans="2:33" ht="21.65" customHeight="1" x14ac:dyDescent="0.45">
      <c r="B31" s="10"/>
      <c r="C31" s="1562" t="s">
        <v>37</v>
      </c>
      <c r="D31" s="1458"/>
      <c r="E31" s="763">
        <v>377.63</v>
      </c>
      <c r="F31" s="688">
        <f>ROUND(E31 * (1 + VAT), 2)</f>
        <v>434.27</v>
      </c>
      <c r="G31" s="687">
        <v>87.36</v>
      </c>
      <c r="H31" s="836">
        <f>ROUND(G31 * (1 + VAT), 2)</f>
        <v>100.46</v>
      </c>
      <c r="I31" s="986"/>
      <c r="J31" s="987" t="s">
        <v>1</v>
      </c>
      <c r="K31" s="832"/>
      <c r="L31" s="988" t="s">
        <v>25</v>
      </c>
      <c r="M31" s="576"/>
      <c r="N31" s="601" t="s">
        <v>25</v>
      </c>
      <c r="O31" s="539"/>
      <c r="P31" s="539"/>
    </row>
    <row r="32" spans="2:33" ht="21.65" customHeight="1" x14ac:dyDescent="0.45">
      <c r="B32" s="10"/>
      <c r="C32" s="1457" t="s">
        <v>33</v>
      </c>
      <c r="D32" s="1458"/>
      <c r="E32" s="763">
        <v>377.63</v>
      </c>
      <c r="F32" s="688">
        <f>ROUND(E32 * (1 + VAT), 2)</f>
        <v>434.27</v>
      </c>
      <c r="G32" s="687">
        <v>162.09</v>
      </c>
      <c r="H32" s="836">
        <f>ROUND(G32 * (1 + VAT), 2)</f>
        <v>186.4</v>
      </c>
      <c r="I32" s="986"/>
      <c r="J32" s="989" t="s">
        <v>5</v>
      </c>
      <c r="K32" s="990">
        <v>0.8</v>
      </c>
      <c r="L32" s="845">
        <f>ROUND(K32 * (1 + VAT), 2)</f>
        <v>0.92</v>
      </c>
      <c r="M32" s="834">
        <v>52.09</v>
      </c>
      <c r="N32" s="556">
        <f>ROUND(M32 * (1 + VAT), 2)</f>
        <v>59.9</v>
      </c>
      <c r="O32" s="539"/>
      <c r="P32" s="539"/>
      <c r="U32" s="95"/>
      <c r="V32" s="95"/>
      <c r="W32" s="95"/>
      <c r="X32" s="95"/>
      <c r="Y32" s="95"/>
    </row>
    <row r="33" spans="1:25" ht="21.65" customHeight="1" thickBot="1" x14ac:dyDescent="0.5">
      <c r="B33" s="10"/>
      <c r="C33" s="1485" t="s">
        <v>32</v>
      </c>
      <c r="D33" s="1486"/>
      <c r="E33" s="591">
        <v>7401.38</v>
      </c>
      <c r="F33" s="592">
        <f>ROUND(E33 * (1 + VAT), 2)</f>
        <v>8511.59</v>
      </c>
      <c r="G33" s="593">
        <v>162.09</v>
      </c>
      <c r="H33" s="594">
        <f>ROUND(G33 * (1 + VAT), 2)</f>
        <v>186.4</v>
      </c>
      <c r="I33" s="986"/>
      <c r="J33" s="991" t="s">
        <v>9</v>
      </c>
      <c r="K33" s="992">
        <v>0.8</v>
      </c>
      <c r="L33" s="855">
        <f>ROUND(K33 * (1 + VAT), 2)</f>
        <v>0.92</v>
      </c>
      <c r="M33" s="835">
        <v>45.67</v>
      </c>
      <c r="N33" s="573">
        <f>ROUND(M33 * (1 + VAT), 2)</f>
        <v>52.52</v>
      </c>
      <c r="O33" s="539"/>
      <c r="P33" s="539"/>
      <c r="U33" s="95"/>
      <c r="V33" s="95"/>
      <c r="W33" s="95"/>
      <c r="X33" s="95"/>
      <c r="Y33" s="95"/>
    </row>
    <row r="34" spans="1:25" ht="20.25" customHeight="1" x14ac:dyDescent="0.45">
      <c r="B34" s="10"/>
      <c r="C34" s="539"/>
      <c r="D34" s="539"/>
      <c r="E34" s="539"/>
      <c r="F34" s="539"/>
      <c r="G34" s="539"/>
      <c r="H34" s="539"/>
      <c r="I34" s="539"/>
      <c r="J34" s="539"/>
      <c r="K34" s="533"/>
      <c r="L34" s="533"/>
      <c r="M34" s="533"/>
      <c r="N34" s="533"/>
      <c r="O34" s="533"/>
      <c r="P34" s="539"/>
      <c r="Q34" s="11"/>
      <c r="U34" s="95"/>
      <c r="V34" s="95"/>
      <c r="W34" s="95"/>
      <c r="X34" s="95"/>
      <c r="Y34" s="95"/>
    </row>
    <row r="35" spans="1:25" ht="34.5" customHeight="1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85"/>
      <c r="K35" s="85"/>
      <c r="L35" s="85"/>
      <c r="M35" s="85"/>
      <c r="S35" s="95"/>
      <c r="T35" s="95"/>
      <c r="U35" s="95"/>
      <c r="V35" s="95"/>
      <c r="W35" s="95"/>
    </row>
    <row r="36" spans="1:25" ht="20.25" customHeight="1" x14ac:dyDescent="0.25">
      <c r="A36" s="57"/>
      <c r="B36" s="57"/>
      <c r="C36" s="57"/>
      <c r="D36" s="57"/>
      <c r="E36" s="57"/>
      <c r="F36" s="57"/>
      <c r="G36" s="57"/>
      <c r="H36" s="57"/>
      <c r="I36" s="57"/>
      <c r="S36" s="95"/>
      <c r="T36" s="95"/>
      <c r="U36" s="95"/>
      <c r="V36" s="95"/>
      <c r="W36" s="95"/>
    </row>
    <row r="37" spans="1:25" ht="20.25" customHeight="1" x14ac:dyDescent="0.25">
      <c r="A37" s="57"/>
      <c r="B37" s="57"/>
      <c r="C37" s="57"/>
      <c r="D37" s="57"/>
      <c r="E37" s="57"/>
      <c r="F37" s="57"/>
      <c r="G37" s="57"/>
      <c r="H37" s="57"/>
      <c r="I37" s="57"/>
      <c r="S37" s="95"/>
      <c r="T37" s="95"/>
      <c r="U37" s="95"/>
      <c r="V37" s="95"/>
      <c r="W37" s="95"/>
    </row>
    <row r="38" spans="1:25" ht="22" customHeight="1" x14ac:dyDescent="0.25">
      <c r="A38" s="57"/>
      <c r="B38" s="57"/>
      <c r="C38" s="57"/>
      <c r="D38" s="57"/>
      <c r="E38" s="57"/>
      <c r="F38" s="57"/>
      <c r="G38" s="57"/>
      <c r="H38" s="57"/>
      <c r="I38" s="57"/>
    </row>
    <row r="39" spans="1:25" ht="22" customHeight="1" x14ac:dyDescent="0.25">
      <c r="A39" s="57"/>
      <c r="B39" s="57"/>
      <c r="C39" s="57"/>
      <c r="D39" s="57"/>
      <c r="E39" s="57"/>
      <c r="F39" s="57"/>
      <c r="G39" s="57"/>
      <c r="H39" s="57"/>
      <c r="I39" s="57"/>
    </row>
    <row r="40" spans="1:25" ht="20.25" customHeight="1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86"/>
      <c r="K40" s="85"/>
      <c r="L40" s="86"/>
      <c r="M40" s="85"/>
      <c r="S40" s="95"/>
      <c r="T40" s="95"/>
      <c r="U40" s="95"/>
      <c r="V40" s="95"/>
      <c r="W40" s="95"/>
    </row>
    <row r="41" spans="1:25" s="57" customFormat="1" ht="12.75" customHeight="1" x14ac:dyDescent="0.25"/>
    <row r="42" spans="1:25" s="57" customFormat="1" x14ac:dyDescent="0.25">
      <c r="P42" s="101"/>
      <c r="Q42" s="101"/>
      <c r="R42" s="102"/>
    </row>
    <row r="43" spans="1:25" s="57" customFormat="1" x14ac:dyDescent="0.25">
      <c r="P43" s="101"/>
      <c r="Q43" s="101"/>
      <c r="R43" s="102"/>
      <c r="S43" s="102"/>
    </row>
    <row r="44" spans="1:25" s="57" customFormat="1" x14ac:dyDescent="0.25">
      <c r="P44" s="103"/>
      <c r="Q44" s="101"/>
    </row>
    <row r="45" spans="1:25" s="57" customFormat="1" x14ac:dyDescent="0.25">
      <c r="R45" s="103"/>
      <c r="S45" s="101"/>
    </row>
    <row r="46" spans="1:25" s="57" customFormat="1" x14ac:dyDescent="0.25">
      <c r="F46" s="104"/>
      <c r="R46" s="101"/>
      <c r="S46" s="101"/>
      <c r="T46" s="102"/>
      <c r="U46" s="102"/>
    </row>
    <row r="47" spans="1:25" s="57" customFormat="1" x14ac:dyDescent="0.25">
      <c r="R47" s="101"/>
      <c r="S47" s="101"/>
      <c r="T47" s="102"/>
      <c r="U47" s="102"/>
    </row>
    <row r="48" spans="1:25" s="57" customFormat="1" x14ac:dyDescent="0.25">
      <c r="R48" s="103"/>
      <c r="S48" s="101"/>
    </row>
    <row r="49" spans="18:23" s="57" customFormat="1" x14ac:dyDescent="0.25">
      <c r="R49" s="103"/>
      <c r="S49" s="101"/>
    </row>
    <row r="50" spans="18:23" s="57" customFormat="1" x14ac:dyDescent="0.25">
      <c r="R50" s="20"/>
      <c r="S50" s="20"/>
      <c r="T50" s="22"/>
      <c r="U50" s="22"/>
    </row>
    <row r="51" spans="18:23" s="57" customFormat="1" x14ac:dyDescent="0.25">
      <c r="R51" s="20"/>
      <c r="S51" s="20"/>
      <c r="T51" s="22"/>
      <c r="U51" s="22"/>
    </row>
    <row r="52" spans="18:23" s="57" customFormat="1" x14ac:dyDescent="0.25">
      <c r="R52" s="20"/>
      <c r="S52" s="105"/>
      <c r="T52" s="20"/>
      <c r="U52" s="105"/>
    </row>
    <row r="53" spans="18:23" s="57" customFormat="1" x14ac:dyDescent="0.25">
      <c r="R53" s="21"/>
      <c r="S53" s="8"/>
      <c r="U53" s="23"/>
    </row>
    <row r="54" spans="18:23" s="57" customFormat="1" x14ac:dyDescent="0.25">
      <c r="S54" s="106"/>
      <c r="U54" s="102"/>
    </row>
    <row r="55" spans="18:23" s="57" customFormat="1" x14ac:dyDescent="0.25">
      <c r="S55" s="20"/>
    </row>
    <row r="56" spans="18:23" s="57" customFormat="1" x14ac:dyDescent="0.25">
      <c r="S56" s="20"/>
      <c r="T56" s="107"/>
      <c r="U56" s="108"/>
    </row>
    <row r="57" spans="18:23" s="57" customFormat="1" x14ac:dyDescent="0.25">
      <c r="T57" s="107"/>
      <c r="U57" s="108"/>
      <c r="W57" s="102"/>
    </row>
    <row r="58" spans="18:23" s="57" customFormat="1" x14ac:dyDescent="0.25">
      <c r="U58" s="108"/>
      <c r="W58" s="104"/>
    </row>
    <row r="59" spans="18:23" s="57" customFormat="1" x14ac:dyDescent="0.25"/>
    <row r="60" spans="18:23" s="57" customFormat="1" x14ac:dyDescent="0.25"/>
    <row r="61" spans="18:23" s="57" customFormat="1" x14ac:dyDescent="0.25"/>
    <row r="62" spans="18:23" s="57" customFormat="1" x14ac:dyDescent="0.25"/>
    <row r="63" spans="18:23" s="57" customFormat="1" x14ac:dyDescent="0.25"/>
    <row r="64" spans="18:23" s="57" customFormat="1" x14ac:dyDescent="0.25"/>
    <row r="65" s="57" customFormat="1" x14ac:dyDescent="0.25"/>
    <row r="66" s="57" customFormat="1" x14ac:dyDescent="0.25"/>
    <row r="67" s="57" customFormat="1" x14ac:dyDescent="0.25"/>
    <row r="68" s="57" customFormat="1" x14ac:dyDescent="0.25"/>
    <row r="69" s="57" customFormat="1" x14ac:dyDescent="0.25"/>
    <row r="70" s="57" customFormat="1" x14ac:dyDescent="0.25"/>
    <row r="71" s="57" customFormat="1" x14ac:dyDescent="0.25"/>
    <row r="72" s="57" customFormat="1" x14ac:dyDescent="0.25"/>
    <row r="73" s="57" customFormat="1" x14ac:dyDescent="0.25"/>
    <row r="74" s="57" customFormat="1" x14ac:dyDescent="0.25"/>
    <row r="75" s="57" customFormat="1" x14ac:dyDescent="0.25"/>
    <row r="76" s="57" customFormat="1" x14ac:dyDescent="0.25"/>
    <row r="77" s="57" customFormat="1" x14ac:dyDescent="0.25"/>
    <row r="78" s="57" customFormat="1" x14ac:dyDescent="0.25"/>
    <row r="79" s="57" customFormat="1" x14ac:dyDescent="0.25"/>
    <row r="80" s="57" customFormat="1" x14ac:dyDescent="0.25"/>
    <row r="81" s="57" customFormat="1" x14ac:dyDescent="0.25"/>
    <row r="82" s="57" customFormat="1" x14ac:dyDescent="0.25"/>
    <row r="83" s="57" customFormat="1" x14ac:dyDescent="0.25"/>
    <row r="84" s="57" customFormat="1" x14ac:dyDescent="0.25"/>
    <row r="85" s="57" customFormat="1" x14ac:dyDescent="0.25"/>
    <row r="86" s="57" customFormat="1" x14ac:dyDescent="0.25"/>
    <row r="87" s="57" customFormat="1" x14ac:dyDescent="0.25"/>
    <row r="88" s="57" customFormat="1" x14ac:dyDescent="0.25"/>
    <row r="89" s="57" customFormat="1" x14ac:dyDescent="0.25"/>
    <row r="90" s="57" customFormat="1" x14ac:dyDescent="0.25"/>
    <row r="91" s="57" customFormat="1" x14ac:dyDescent="0.25"/>
    <row r="92" s="57" customFormat="1" x14ac:dyDescent="0.25"/>
    <row r="93" s="57" customFormat="1" x14ac:dyDescent="0.25"/>
    <row r="94" s="57" customFormat="1" x14ac:dyDescent="0.25"/>
    <row r="95" s="57" customFormat="1" x14ac:dyDescent="0.25"/>
    <row r="96" s="57" customFormat="1" x14ac:dyDescent="0.25"/>
    <row r="97" s="57" customFormat="1" x14ac:dyDescent="0.25"/>
    <row r="98" s="57" customFormat="1" x14ac:dyDescent="0.25"/>
    <row r="99" s="57" customFormat="1" x14ac:dyDescent="0.25"/>
    <row r="100" s="57" customFormat="1" x14ac:dyDescent="0.25"/>
  </sheetData>
  <mergeCells count="24">
    <mergeCell ref="C32:D32"/>
    <mergeCell ref="C33:D33"/>
    <mergeCell ref="C28:D28"/>
    <mergeCell ref="C29:D29"/>
    <mergeCell ref="C30:D30"/>
    <mergeCell ref="K30:L30"/>
    <mergeCell ref="M30:N30"/>
    <mergeCell ref="C31:D31"/>
    <mergeCell ref="C8:C11"/>
    <mergeCell ref="C12:C15"/>
    <mergeCell ref="C16:C19"/>
    <mergeCell ref="C20:C23"/>
    <mergeCell ref="C26:D27"/>
    <mergeCell ref="E26:F27"/>
    <mergeCell ref="G26:H27"/>
    <mergeCell ref="B2:O2"/>
    <mergeCell ref="E4:H4"/>
    <mergeCell ref="I4:L4"/>
    <mergeCell ref="M4:N6"/>
    <mergeCell ref="C5:C7"/>
    <mergeCell ref="E5:F6"/>
    <mergeCell ref="G5:H6"/>
    <mergeCell ref="I5:J6"/>
    <mergeCell ref="K5:L6"/>
  </mergeCells>
  <conditionalFormatting sqref="P8:P23 T24:T25">
    <cfRule type="cellIs" dxfId="8" priority="1" stopIfTrue="1" operator="equal">
      <formula>"check"</formula>
    </cfRule>
  </conditionalFormatting>
  <conditionalFormatting sqref="R8 R12 R16 R20">
    <cfRule type="cellIs" dxfId="7" priority="2" stopIfTrue="1" operator="notEqual">
      <formula>0</formula>
    </cfRule>
  </conditionalFormatting>
  <conditionalFormatting sqref="N1">
    <cfRule type="cellIs" dxfId="6" priority="3" stopIfTrue="1" operator="notEqual">
      <formula>0</formula>
    </cfRule>
    <cfRule type="cellIs" dxfId="5" priority="4" stopIfTrue="1" operator="equal">
      <formula>0</formula>
    </cfRule>
  </conditionalFormatting>
  <hyperlinks>
    <hyperlink ref="B1" location="Menu!A1" display="Back to menu" xr:uid="{00000000-0004-0000-13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8" orientation="landscape" r:id="rId1"/>
  <headerFooter alignWithMargins="0"/>
  <ignoredErrors>
    <ignoredError sqref="S22:T28 S8:T8 S9:T9 S10:T10 S11:T11 S12:T12 S13:T13 S14:T14 S15:T15 S16:T16 S17:T17 S18:T18 S19:T19 S20:T20 S21:T21 S34:T72 S29:T29 S30:T30 S31:T31 S32:T32 S33:T33 O33:R33 O32:R32 O31:R31 O29:R29 G34:R72 O21:R21 O20:R20 O19:R19 O18:R18 O17:R17 O16:R16 O15:R15 O14:R14 O13:R13 O12:R12 O11:R11 O10:R10 O9:R9 O8:R8 O22:R28 G73:R85 O30:R30 L30 G22:N28 I29:N29 I30:J30 I31:N31 I32:J32 I33:J33 N30" 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6" tint="0.59999389629810485"/>
    <pageSetUpPr fitToPage="1"/>
  </sheetPr>
  <dimension ref="A1:AG100"/>
  <sheetViews>
    <sheetView showGridLines="0" zoomScale="50" zoomScaleNormal="50" workbookViewId="0">
      <pane ySplit="2" topLeftCell="A3" activePane="bottomLeft" state="frozen"/>
      <selection activeCell="N29" sqref="N29"/>
      <selection pane="bottomLeft" activeCell="A4" sqref="A4"/>
    </sheetView>
  </sheetViews>
  <sheetFormatPr defaultColWidth="9.1796875" defaultRowHeight="12.5" x14ac:dyDescent="0.25"/>
  <cols>
    <col min="1" max="1" width="1.90625" style="91" customWidth="1"/>
    <col min="2" max="2" width="3.26953125" style="91" customWidth="1"/>
    <col min="3" max="3" width="26.7265625" style="91" customWidth="1"/>
    <col min="4" max="4" width="29.7265625" style="91" customWidth="1"/>
    <col min="5" max="5" width="21.1796875" style="91" customWidth="1"/>
    <col min="6" max="6" width="22.81640625" style="91" customWidth="1"/>
    <col min="7" max="7" width="19.26953125" style="91" customWidth="1"/>
    <col min="8" max="8" width="19" style="91" customWidth="1"/>
    <col min="9" max="9" width="19.453125" style="91" customWidth="1"/>
    <col min="10" max="10" width="28.81640625" style="91" customWidth="1"/>
    <col min="11" max="11" width="16.26953125" style="91" customWidth="1"/>
    <col min="12" max="12" width="20.453125" style="91" customWidth="1"/>
    <col min="13" max="13" width="17.26953125" style="8" customWidth="1"/>
    <col min="14" max="14" width="13.7265625" style="91" customWidth="1"/>
    <col min="15" max="15" width="2.453125" style="91" customWidth="1"/>
    <col min="16" max="16" width="16" style="91" customWidth="1"/>
    <col min="17" max="17" width="4.7265625" style="91" customWidth="1"/>
    <col min="18" max="18" width="15" style="91" bestFit="1" customWidth="1"/>
    <col min="19" max="20" width="17.26953125" style="91" customWidth="1"/>
    <col min="21" max="21" width="18.81640625" style="91" customWidth="1"/>
    <col min="22" max="22" width="14.1796875" style="91" customWidth="1"/>
    <col min="23" max="26" width="9.1796875" style="91"/>
    <col min="27" max="27" width="9.453125" style="91" bestFit="1" customWidth="1"/>
    <col min="28" max="16384" width="9.1796875" style="91"/>
  </cols>
  <sheetData>
    <row r="1" spans="2:29" ht="36" customHeight="1" x14ac:dyDescent="0.25">
      <c r="B1" s="221" t="s">
        <v>123</v>
      </c>
      <c r="D1" s="19"/>
      <c r="N1" s="53" t="e">
        <v>#REF!</v>
      </c>
    </row>
    <row r="2" spans="2:29" ht="54" customHeight="1" x14ac:dyDescent="0.25">
      <c r="B2" s="1322" t="s">
        <v>436</v>
      </c>
      <c r="C2" s="1323"/>
      <c r="D2" s="1323"/>
      <c r="E2" s="1323"/>
      <c r="F2" s="1323"/>
      <c r="G2" s="1323"/>
      <c r="H2" s="1323"/>
      <c r="I2" s="1323"/>
      <c r="J2" s="1323"/>
      <c r="K2" s="1323"/>
      <c r="L2" s="1323"/>
      <c r="M2" s="1323"/>
      <c r="N2" s="1323"/>
      <c r="O2" s="1324"/>
      <c r="S2" s="4"/>
      <c r="AA2" s="3" t="e">
        <f>SUM(#REF!,#REF!,#REF!,#REF!,#REF!,#REF!,#REF!,#REF!,#REF!,#REF!,#REF!,#REF!,#REF!,#REF!,#REF!)</f>
        <v>#REF!</v>
      </c>
      <c r="AB2" s="4" t="s">
        <v>0</v>
      </c>
    </row>
    <row r="3" spans="2:29" s="8" customFormat="1" ht="15" customHeight="1" thickBot="1" x14ac:dyDescent="0.3">
      <c r="B3" s="28"/>
      <c r="C3" s="32"/>
      <c r="D3" s="32"/>
      <c r="E3" s="32"/>
      <c r="F3" s="32"/>
      <c r="G3" s="32"/>
      <c r="H3" s="32"/>
      <c r="I3" s="32"/>
      <c r="J3" s="32"/>
      <c r="K3" s="32"/>
      <c r="L3" s="32"/>
      <c r="S3" s="30"/>
      <c r="AA3" s="29"/>
      <c r="AB3" s="30"/>
    </row>
    <row r="4" spans="2:29" ht="29.9" customHeight="1" thickBot="1" x14ac:dyDescent="0.5">
      <c r="B4" s="5"/>
      <c r="C4" s="484"/>
      <c r="D4" s="485"/>
      <c r="E4" s="1332" t="s">
        <v>306</v>
      </c>
      <c r="F4" s="1439"/>
      <c r="G4" s="1439"/>
      <c r="H4" s="1440"/>
      <c r="I4" s="1332" t="s">
        <v>334</v>
      </c>
      <c r="J4" s="1439"/>
      <c r="K4" s="1439"/>
      <c r="L4" s="1440"/>
      <c r="M4" s="1325" t="s">
        <v>150</v>
      </c>
      <c r="N4" s="1326"/>
      <c r="O4" s="31"/>
    </row>
    <row r="5" spans="2:29" ht="20.25" customHeight="1" x14ac:dyDescent="0.25">
      <c r="B5" s="6"/>
      <c r="C5" s="1335" t="s">
        <v>26</v>
      </c>
      <c r="D5" s="606"/>
      <c r="E5" s="1325" t="s">
        <v>386</v>
      </c>
      <c r="F5" s="1441"/>
      <c r="G5" s="1377" t="s">
        <v>387</v>
      </c>
      <c r="H5" s="1326"/>
      <c r="I5" s="1325" t="s">
        <v>386</v>
      </c>
      <c r="J5" s="1377"/>
      <c r="K5" s="1444" t="s">
        <v>387</v>
      </c>
      <c r="L5" s="1326"/>
      <c r="M5" s="1327"/>
      <c r="N5" s="1328"/>
      <c r="P5" s="4"/>
    </row>
    <row r="6" spans="2:29" ht="24.65" customHeight="1" x14ac:dyDescent="0.25">
      <c r="B6" s="6"/>
      <c r="C6" s="1336"/>
      <c r="D6" s="724" t="s">
        <v>1</v>
      </c>
      <c r="E6" s="1327"/>
      <c r="F6" s="1442"/>
      <c r="G6" s="1376"/>
      <c r="H6" s="1328"/>
      <c r="I6" s="1327"/>
      <c r="J6" s="1376"/>
      <c r="K6" s="1445"/>
      <c r="L6" s="1328"/>
      <c r="M6" s="1327"/>
      <c r="N6" s="1328"/>
      <c r="P6" s="4"/>
      <c r="Q6" s="4"/>
      <c r="X6" s="7"/>
    </row>
    <row r="7" spans="2:29" ht="16.5" customHeight="1" x14ac:dyDescent="0.25">
      <c r="B7" s="6"/>
      <c r="C7" s="1337"/>
      <c r="D7" s="608"/>
      <c r="E7" s="609" t="s">
        <v>34</v>
      </c>
      <c r="F7" s="610" t="s">
        <v>25</v>
      </c>
      <c r="G7" s="723"/>
      <c r="H7" s="612" t="s">
        <v>25</v>
      </c>
      <c r="I7" s="609" t="s">
        <v>34</v>
      </c>
      <c r="J7" s="610" t="s">
        <v>25</v>
      </c>
      <c r="K7" s="723"/>
      <c r="L7" s="612" t="s">
        <v>25</v>
      </c>
      <c r="M7" s="613"/>
      <c r="N7" s="612" t="s">
        <v>25</v>
      </c>
      <c r="P7" s="4"/>
      <c r="Q7" s="4"/>
      <c r="X7" s="7"/>
    </row>
    <row r="8" spans="2:29" ht="21.65" customHeight="1" x14ac:dyDescent="0.25">
      <c r="B8" s="6"/>
      <c r="C8" s="1329" t="s">
        <v>28</v>
      </c>
      <c r="D8" s="494" t="s">
        <v>5</v>
      </c>
      <c r="E8" s="495">
        <v>160.12</v>
      </c>
      <c r="F8" s="496">
        <f t="shared" ref="F8:F21" si="0">ROUND(E8 * (1 + VAT), 2)</f>
        <v>184.14</v>
      </c>
      <c r="G8" s="495">
        <v>124.44</v>
      </c>
      <c r="H8" s="497">
        <f t="shared" ref="H8:H21" si="1">ROUND(G8 * (1 + VAT), 2)</f>
        <v>143.11000000000001</v>
      </c>
      <c r="I8" s="498">
        <v>524.02</v>
      </c>
      <c r="J8" s="499">
        <f t="shared" ref="J8:J21" si="2">ROUND(I8 * (1 + VAT), 2)</f>
        <v>602.62</v>
      </c>
      <c r="K8" s="498">
        <v>277.36</v>
      </c>
      <c r="L8" s="500">
        <f t="shared" ref="L8:L21" si="3">ROUND(K8 * (1 + VAT), 2)</f>
        <v>318.95999999999998</v>
      </c>
      <c r="M8" s="501">
        <v>26.76</v>
      </c>
      <c r="N8" s="502">
        <f t="shared" ref="N8:N21" si="4">ROUND(M8 * (1 + VAT), 2)</f>
        <v>30.77</v>
      </c>
      <c r="O8" s="83"/>
      <c r="P8" s="92"/>
      <c r="Q8" s="93"/>
      <c r="R8" s="94"/>
      <c r="S8" s="82"/>
      <c r="T8" s="82"/>
      <c r="U8" s="82"/>
      <c r="V8" s="8"/>
      <c r="W8" s="8"/>
      <c r="X8" s="95"/>
      <c r="Y8" s="95"/>
      <c r="Z8" s="95"/>
      <c r="AA8" s="95"/>
      <c r="AB8" s="95"/>
      <c r="AC8" s="95"/>
    </row>
    <row r="9" spans="2:29" ht="21.65" customHeight="1" x14ac:dyDescent="0.25">
      <c r="B9" s="6"/>
      <c r="C9" s="1330"/>
      <c r="D9" s="966" t="s">
        <v>9</v>
      </c>
      <c r="E9" s="503">
        <v>158.24</v>
      </c>
      <c r="F9" s="504">
        <f t="shared" si="0"/>
        <v>181.98</v>
      </c>
      <c r="G9" s="503">
        <v>123.03</v>
      </c>
      <c r="H9" s="505">
        <f t="shared" si="1"/>
        <v>141.47999999999999</v>
      </c>
      <c r="I9" s="506">
        <v>507.8</v>
      </c>
      <c r="J9" s="507">
        <f t="shared" si="2"/>
        <v>583.97</v>
      </c>
      <c r="K9" s="506">
        <v>267.45999999999998</v>
      </c>
      <c r="L9" s="508">
        <f t="shared" si="3"/>
        <v>307.58</v>
      </c>
      <c r="M9" s="967">
        <v>24.57</v>
      </c>
      <c r="N9" s="519">
        <f t="shared" si="4"/>
        <v>28.26</v>
      </c>
      <c r="O9" s="95"/>
      <c r="P9" s="92"/>
      <c r="Q9" s="83"/>
      <c r="R9" s="83"/>
      <c r="S9" s="83"/>
      <c r="T9" s="83"/>
      <c r="U9" s="83"/>
      <c r="V9" s="8"/>
      <c r="W9" s="8"/>
      <c r="X9" s="95"/>
      <c r="Y9" s="95"/>
      <c r="Z9" s="95"/>
      <c r="AA9" s="95"/>
      <c r="AB9" s="95"/>
      <c r="AC9" s="95"/>
    </row>
    <row r="10" spans="2:29" ht="20.25" hidden="1" customHeight="1" x14ac:dyDescent="0.25">
      <c r="B10" s="6"/>
      <c r="C10" s="1330"/>
      <c r="D10" s="494"/>
      <c r="E10" s="503">
        <v>0</v>
      </c>
      <c r="F10" s="504"/>
      <c r="G10" s="503">
        <v>0</v>
      </c>
      <c r="H10" s="505"/>
      <c r="I10" s="506">
        <v>0</v>
      </c>
      <c r="J10" s="507">
        <f t="shared" si="2"/>
        <v>0</v>
      </c>
      <c r="K10" s="506">
        <v>0</v>
      </c>
      <c r="L10" s="508">
        <f t="shared" si="3"/>
        <v>0</v>
      </c>
      <c r="M10" s="520">
        <v>0</v>
      </c>
      <c r="N10" s="521"/>
      <c r="O10" s="95"/>
      <c r="P10" s="92"/>
      <c r="Q10" s="83"/>
      <c r="R10" s="83"/>
      <c r="S10" s="83"/>
      <c r="T10" s="83"/>
      <c r="U10" s="83"/>
      <c r="V10" s="8"/>
      <c r="W10" s="8"/>
      <c r="X10" s="95"/>
      <c r="Y10" s="95"/>
      <c r="Z10" s="95"/>
      <c r="AA10" s="95"/>
      <c r="AB10" s="95"/>
      <c r="AC10" s="95"/>
    </row>
    <row r="11" spans="2:29" ht="20.25" hidden="1" customHeight="1" x14ac:dyDescent="0.25">
      <c r="B11" s="6"/>
      <c r="C11" s="1331"/>
      <c r="D11" s="494"/>
      <c r="E11" s="512">
        <v>0</v>
      </c>
      <c r="F11" s="513"/>
      <c r="G11" s="512">
        <v>0</v>
      </c>
      <c r="H11" s="514"/>
      <c r="I11" s="515">
        <v>0</v>
      </c>
      <c r="J11" s="516">
        <f t="shared" si="2"/>
        <v>0</v>
      </c>
      <c r="K11" s="515">
        <v>0</v>
      </c>
      <c r="L11" s="517">
        <f t="shared" si="3"/>
        <v>0</v>
      </c>
      <c r="M11" s="518">
        <v>0</v>
      </c>
      <c r="N11" s="519"/>
      <c r="O11" s="95"/>
      <c r="P11" s="92"/>
      <c r="Q11" s="83"/>
      <c r="R11" s="83"/>
      <c r="S11" s="83"/>
      <c r="T11" s="83"/>
      <c r="U11" s="83"/>
      <c r="V11" s="8"/>
      <c r="W11" s="8"/>
      <c r="X11" s="95"/>
      <c r="Y11" s="95"/>
      <c r="Z11" s="95"/>
      <c r="AA11" s="95"/>
      <c r="AB11" s="95"/>
      <c r="AC11" s="95"/>
    </row>
    <row r="12" spans="2:29" ht="21.65" customHeight="1" x14ac:dyDescent="0.25">
      <c r="B12" s="6"/>
      <c r="C12" s="1329" t="s">
        <v>29</v>
      </c>
      <c r="D12" s="968" t="s">
        <v>5</v>
      </c>
      <c r="E12" s="495">
        <v>161.74</v>
      </c>
      <c r="F12" s="496">
        <f t="shared" si="0"/>
        <v>186</v>
      </c>
      <c r="G12" s="495">
        <v>125.69</v>
      </c>
      <c r="H12" s="497">
        <f t="shared" si="1"/>
        <v>144.54</v>
      </c>
      <c r="I12" s="498">
        <v>530.39</v>
      </c>
      <c r="J12" s="499">
        <f t="shared" si="2"/>
        <v>609.95000000000005</v>
      </c>
      <c r="K12" s="498">
        <v>281.19</v>
      </c>
      <c r="L12" s="500">
        <f t="shared" si="3"/>
        <v>323.37</v>
      </c>
      <c r="M12" s="520">
        <v>26.8</v>
      </c>
      <c r="N12" s="521">
        <f t="shared" si="4"/>
        <v>30.82</v>
      </c>
      <c r="P12" s="92"/>
      <c r="Q12" s="93"/>
      <c r="R12" s="94"/>
      <c r="S12" s="82"/>
      <c r="T12" s="82"/>
      <c r="U12" s="82"/>
      <c r="V12" s="8"/>
      <c r="W12" s="8"/>
      <c r="X12" s="95"/>
      <c r="Y12" s="95"/>
      <c r="Z12" s="95"/>
      <c r="AA12" s="95"/>
      <c r="AB12" s="95"/>
      <c r="AC12" s="95"/>
    </row>
    <row r="13" spans="2:29" ht="21.65" customHeight="1" x14ac:dyDescent="0.25">
      <c r="B13" s="6"/>
      <c r="C13" s="1330"/>
      <c r="D13" s="494" t="s">
        <v>9</v>
      </c>
      <c r="E13" s="503">
        <v>159.83000000000001</v>
      </c>
      <c r="F13" s="504">
        <f t="shared" si="0"/>
        <v>183.8</v>
      </c>
      <c r="G13" s="503">
        <v>124.24</v>
      </c>
      <c r="H13" s="505">
        <f t="shared" si="1"/>
        <v>142.88</v>
      </c>
      <c r="I13" s="506">
        <v>514.01</v>
      </c>
      <c r="J13" s="507">
        <f t="shared" si="2"/>
        <v>591.11</v>
      </c>
      <c r="K13" s="506">
        <v>271.2</v>
      </c>
      <c r="L13" s="508">
        <f t="shared" si="3"/>
        <v>311.88</v>
      </c>
      <c r="M13" s="967">
        <v>24.66</v>
      </c>
      <c r="N13" s="519">
        <f t="shared" si="4"/>
        <v>28.36</v>
      </c>
      <c r="O13" s="96"/>
      <c r="P13" s="92"/>
      <c r="Q13" s="83"/>
      <c r="R13" s="83"/>
      <c r="S13" s="83"/>
      <c r="T13" s="83"/>
      <c r="U13" s="83"/>
      <c r="V13" s="8"/>
      <c r="W13" s="8"/>
      <c r="X13" s="95"/>
      <c r="Y13" s="95"/>
      <c r="Z13" s="95"/>
      <c r="AA13" s="95"/>
      <c r="AB13" s="95"/>
      <c r="AC13" s="95"/>
    </row>
    <row r="14" spans="2:29" ht="20.25" hidden="1" customHeight="1" x14ac:dyDescent="0.25">
      <c r="B14" s="6"/>
      <c r="C14" s="1330"/>
      <c r="D14" s="494"/>
      <c r="E14" s="503">
        <v>0</v>
      </c>
      <c r="F14" s="504"/>
      <c r="G14" s="503">
        <v>0</v>
      </c>
      <c r="H14" s="505"/>
      <c r="I14" s="506">
        <v>0</v>
      </c>
      <c r="J14" s="507">
        <f t="shared" si="2"/>
        <v>0</v>
      </c>
      <c r="K14" s="506">
        <v>0</v>
      </c>
      <c r="L14" s="508">
        <f t="shared" si="3"/>
        <v>0</v>
      </c>
      <c r="M14" s="520">
        <v>0</v>
      </c>
      <c r="N14" s="521"/>
      <c r="O14" s="96"/>
      <c r="P14" s="92"/>
      <c r="Q14" s="83"/>
      <c r="R14" s="83"/>
      <c r="S14" s="83"/>
      <c r="T14" s="83"/>
      <c r="U14" s="83"/>
      <c r="V14" s="8"/>
      <c r="W14" s="8"/>
      <c r="X14" s="95"/>
      <c r="Y14" s="95"/>
      <c r="Z14" s="95"/>
      <c r="AA14" s="95"/>
      <c r="AB14" s="95"/>
      <c r="AC14" s="95"/>
    </row>
    <row r="15" spans="2:29" ht="20.25" hidden="1" customHeight="1" x14ac:dyDescent="0.25">
      <c r="B15" s="6"/>
      <c r="C15" s="1331"/>
      <c r="D15" s="494"/>
      <c r="E15" s="512">
        <v>0</v>
      </c>
      <c r="F15" s="513"/>
      <c r="G15" s="512">
        <v>0</v>
      </c>
      <c r="H15" s="514"/>
      <c r="I15" s="515">
        <v>0</v>
      </c>
      <c r="J15" s="516">
        <f t="shared" si="2"/>
        <v>0</v>
      </c>
      <c r="K15" s="515">
        <v>0</v>
      </c>
      <c r="L15" s="517">
        <f t="shared" si="3"/>
        <v>0</v>
      </c>
      <c r="M15" s="518">
        <v>0</v>
      </c>
      <c r="N15" s="519"/>
      <c r="O15" s="96"/>
      <c r="P15" s="92"/>
      <c r="Q15" s="83"/>
      <c r="R15" s="83"/>
      <c r="S15" s="83"/>
      <c r="T15" s="83"/>
      <c r="U15" s="83"/>
      <c r="V15" s="8"/>
      <c r="W15" s="8"/>
      <c r="X15" s="95"/>
      <c r="Y15" s="95"/>
      <c r="Z15" s="95"/>
      <c r="AA15" s="95"/>
      <c r="AB15" s="95"/>
      <c r="AC15" s="95"/>
    </row>
    <row r="16" spans="2:29" ht="21.65" customHeight="1" x14ac:dyDescent="0.25">
      <c r="B16" s="6"/>
      <c r="C16" s="1329" t="s">
        <v>30</v>
      </c>
      <c r="D16" s="968" t="s">
        <v>5</v>
      </c>
      <c r="E16" s="495">
        <v>163.29</v>
      </c>
      <c r="F16" s="496">
        <f t="shared" si="0"/>
        <v>187.78</v>
      </c>
      <c r="G16" s="495">
        <v>126.9</v>
      </c>
      <c r="H16" s="497">
        <f t="shared" si="1"/>
        <v>145.94</v>
      </c>
      <c r="I16" s="498">
        <v>536.74</v>
      </c>
      <c r="J16" s="499">
        <f t="shared" si="2"/>
        <v>617.25</v>
      </c>
      <c r="K16" s="498">
        <v>284.99</v>
      </c>
      <c r="L16" s="500">
        <f t="shared" si="3"/>
        <v>327.74</v>
      </c>
      <c r="M16" s="520">
        <v>27.08</v>
      </c>
      <c r="N16" s="521">
        <f t="shared" si="4"/>
        <v>31.14</v>
      </c>
      <c r="P16" s="92"/>
      <c r="Q16" s="93"/>
      <c r="R16" s="94"/>
      <c r="S16" s="82"/>
      <c r="T16" s="82"/>
      <c r="U16" s="82"/>
      <c r="V16" s="8"/>
      <c r="W16" s="8"/>
      <c r="X16" s="95"/>
      <c r="Y16" s="95"/>
      <c r="Z16" s="95"/>
      <c r="AA16" s="95"/>
      <c r="AB16" s="95"/>
      <c r="AC16" s="95"/>
    </row>
    <row r="17" spans="2:33" ht="21.65" customHeight="1" x14ac:dyDescent="0.25">
      <c r="B17" s="6"/>
      <c r="C17" s="1330"/>
      <c r="D17" s="494" t="s">
        <v>9</v>
      </c>
      <c r="E17" s="503">
        <v>161.38999999999999</v>
      </c>
      <c r="F17" s="504">
        <f t="shared" si="0"/>
        <v>185.6</v>
      </c>
      <c r="G17" s="503">
        <v>125.49</v>
      </c>
      <c r="H17" s="505">
        <f t="shared" si="1"/>
        <v>144.31</v>
      </c>
      <c r="I17" s="506">
        <v>520.20000000000005</v>
      </c>
      <c r="J17" s="507">
        <f t="shared" si="2"/>
        <v>598.23</v>
      </c>
      <c r="K17" s="506">
        <v>274.97000000000003</v>
      </c>
      <c r="L17" s="508">
        <f t="shared" si="3"/>
        <v>316.22000000000003</v>
      </c>
      <c r="M17" s="509">
        <v>24.83</v>
      </c>
      <c r="N17" s="510">
        <f t="shared" si="4"/>
        <v>28.55</v>
      </c>
      <c r="O17" s="9"/>
      <c r="P17" s="92"/>
      <c r="Q17" s="83"/>
      <c r="R17" s="83"/>
      <c r="S17" s="83"/>
      <c r="T17" s="83"/>
      <c r="U17" s="83"/>
      <c r="V17" s="8"/>
      <c r="W17" s="8"/>
      <c r="X17" s="95"/>
      <c r="Y17" s="95"/>
      <c r="Z17" s="95"/>
      <c r="AA17" s="95"/>
      <c r="AB17" s="95"/>
      <c r="AC17" s="95"/>
    </row>
    <row r="18" spans="2:33" ht="20.25" hidden="1" customHeight="1" x14ac:dyDescent="0.25">
      <c r="B18" s="6"/>
      <c r="C18" s="1330"/>
      <c r="D18" s="494"/>
      <c r="E18" s="503">
        <v>0</v>
      </c>
      <c r="F18" s="504"/>
      <c r="G18" s="503">
        <v>0</v>
      </c>
      <c r="H18" s="505"/>
      <c r="I18" s="506">
        <v>0</v>
      </c>
      <c r="J18" s="507">
        <f t="shared" si="2"/>
        <v>0</v>
      </c>
      <c r="K18" s="506">
        <v>0</v>
      </c>
      <c r="L18" s="508">
        <f t="shared" si="3"/>
        <v>0</v>
      </c>
      <c r="M18" s="509">
        <v>0</v>
      </c>
      <c r="N18" s="510"/>
      <c r="O18" s="9"/>
      <c r="P18" s="92"/>
      <c r="Q18" s="83"/>
      <c r="R18" s="83"/>
      <c r="S18" s="83"/>
      <c r="T18" s="83"/>
      <c r="U18" s="83"/>
      <c r="V18" s="8"/>
      <c r="W18" s="8"/>
      <c r="X18" s="95"/>
      <c r="Y18" s="95"/>
      <c r="Z18" s="95"/>
      <c r="AA18" s="95"/>
      <c r="AB18" s="95"/>
      <c r="AC18" s="95"/>
    </row>
    <row r="19" spans="2:33" ht="20.25" hidden="1" customHeight="1" x14ac:dyDescent="0.25">
      <c r="B19" s="6"/>
      <c r="C19" s="1331"/>
      <c r="D19" s="494"/>
      <c r="E19" s="512">
        <v>0</v>
      </c>
      <c r="F19" s="513"/>
      <c r="G19" s="512">
        <v>0</v>
      </c>
      <c r="H19" s="514"/>
      <c r="I19" s="515">
        <v>0</v>
      </c>
      <c r="J19" s="516">
        <f t="shared" si="2"/>
        <v>0</v>
      </c>
      <c r="K19" s="515">
        <v>0</v>
      </c>
      <c r="L19" s="517">
        <f t="shared" si="3"/>
        <v>0</v>
      </c>
      <c r="M19" s="518">
        <v>0</v>
      </c>
      <c r="N19" s="519"/>
      <c r="O19" s="95"/>
      <c r="P19" s="92"/>
      <c r="Q19" s="84"/>
      <c r="R19" s="84"/>
      <c r="S19" s="84"/>
      <c r="T19" s="84"/>
      <c r="U19" s="84"/>
      <c r="V19" s="8"/>
      <c r="W19" s="8"/>
      <c r="X19" s="95"/>
      <c r="Y19" s="95"/>
      <c r="Z19" s="95"/>
      <c r="AA19" s="95"/>
      <c r="AB19" s="95"/>
      <c r="AC19" s="95"/>
    </row>
    <row r="20" spans="2:33" ht="21.65" customHeight="1" x14ac:dyDescent="0.25">
      <c r="B20" s="6"/>
      <c r="C20" s="1329" t="s">
        <v>31</v>
      </c>
      <c r="D20" s="968" t="s">
        <v>5</v>
      </c>
      <c r="E20" s="495">
        <v>164.94</v>
      </c>
      <c r="F20" s="496">
        <f t="shared" si="0"/>
        <v>189.68</v>
      </c>
      <c r="G20" s="495">
        <v>128.15</v>
      </c>
      <c r="H20" s="497">
        <f t="shared" si="1"/>
        <v>147.37</v>
      </c>
      <c r="I20" s="498">
        <v>543.24</v>
      </c>
      <c r="J20" s="499">
        <f t="shared" si="2"/>
        <v>624.73</v>
      </c>
      <c r="K20" s="498">
        <v>288.89999999999998</v>
      </c>
      <c r="L20" s="500">
        <f t="shared" si="3"/>
        <v>332.24</v>
      </c>
      <c r="M20" s="969">
        <v>27.11</v>
      </c>
      <c r="N20" s="970">
        <f t="shared" si="4"/>
        <v>31.18</v>
      </c>
      <c r="P20" s="92"/>
      <c r="Q20" s="93"/>
      <c r="R20" s="94"/>
      <c r="S20" s="82"/>
      <c r="T20" s="82"/>
      <c r="U20" s="82"/>
      <c r="V20" s="8"/>
      <c r="W20" s="8"/>
      <c r="X20" s="95"/>
      <c r="Y20" s="95"/>
      <c r="Z20" s="95"/>
      <c r="AA20" s="95"/>
      <c r="AB20" s="95"/>
      <c r="AC20" s="95"/>
    </row>
    <row r="21" spans="2:33" ht="21.65" customHeight="1" thickBot="1" x14ac:dyDescent="0.3">
      <c r="B21" s="6"/>
      <c r="C21" s="1330"/>
      <c r="D21" s="494" t="s">
        <v>9</v>
      </c>
      <c r="E21" s="503">
        <v>162.97999999999999</v>
      </c>
      <c r="F21" s="504">
        <f t="shared" si="0"/>
        <v>187.43</v>
      </c>
      <c r="G21" s="503">
        <v>126.7</v>
      </c>
      <c r="H21" s="505">
        <f t="shared" si="1"/>
        <v>145.71</v>
      </c>
      <c r="I21" s="506">
        <v>526.53</v>
      </c>
      <c r="J21" s="507">
        <f t="shared" si="2"/>
        <v>605.51</v>
      </c>
      <c r="K21" s="506">
        <v>278.8</v>
      </c>
      <c r="L21" s="508">
        <f t="shared" si="3"/>
        <v>320.62</v>
      </c>
      <c r="M21" s="509">
        <v>24.84</v>
      </c>
      <c r="N21" s="510">
        <f t="shared" si="4"/>
        <v>28.57</v>
      </c>
      <c r="O21" s="9"/>
      <c r="P21" s="92"/>
      <c r="Q21" s="83"/>
      <c r="R21" s="83"/>
      <c r="S21" s="83"/>
      <c r="T21" s="83"/>
      <c r="U21" s="83"/>
      <c r="V21" s="8"/>
      <c r="W21" s="8"/>
      <c r="X21" s="95"/>
      <c r="Y21" s="95"/>
      <c r="Z21" s="95"/>
      <c r="AA21" s="95"/>
      <c r="AB21" s="95"/>
      <c r="AC21" s="95"/>
    </row>
    <row r="22" spans="2:33" ht="20.25" hidden="1" customHeight="1" x14ac:dyDescent="0.3">
      <c r="B22" s="6"/>
      <c r="C22" s="1330"/>
      <c r="D22" s="494"/>
      <c r="E22" s="503"/>
      <c r="F22" s="971"/>
      <c r="G22" s="503"/>
      <c r="H22" s="972"/>
      <c r="I22" s="503"/>
      <c r="J22" s="971"/>
      <c r="K22" s="503"/>
      <c r="L22" s="972"/>
      <c r="M22" s="509"/>
      <c r="N22" s="819"/>
      <c r="O22" s="9"/>
      <c r="P22" s="92"/>
      <c r="Q22" s="83"/>
      <c r="R22" s="83"/>
      <c r="S22" s="83"/>
      <c r="T22" s="83"/>
      <c r="U22" s="83"/>
      <c r="V22" s="8"/>
      <c r="W22" s="8"/>
      <c r="X22" s="95"/>
      <c r="Y22" s="95"/>
      <c r="Z22" s="95"/>
      <c r="AA22" s="95"/>
      <c r="AB22" s="95"/>
      <c r="AC22" s="95"/>
    </row>
    <row r="23" spans="2:33" ht="20.25" hidden="1" customHeight="1" thickBot="1" x14ac:dyDescent="0.3">
      <c r="B23" s="6"/>
      <c r="C23" s="1330"/>
      <c r="D23" s="494"/>
      <c r="E23" s="973"/>
      <c r="F23" s="974"/>
      <c r="G23" s="973"/>
      <c r="H23" s="975"/>
      <c r="I23" s="973"/>
      <c r="J23" s="974"/>
      <c r="K23" s="973"/>
      <c r="L23" s="975"/>
      <c r="M23" s="976"/>
      <c r="N23" s="977"/>
      <c r="O23" s="95"/>
      <c r="P23" s="92"/>
      <c r="Q23" s="84"/>
      <c r="R23" s="84"/>
      <c r="S23" s="84"/>
      <c r="T23" s="84"/>
      <c r="U23" s="84"/>
      <c r="V23" s="8"/>
      <c r="W23" s="8"/>
      <c r="X23" s="95"/>
      <c r="Y23" s="95"/>
      <c r="Z23" s="95"/>
      <c r="AA23" s="95"/>
      <c r="AB23" s="95"/>
      <c r="AC23" s="95"/>
    </row>
    <row r="24" spans="2:33" ht="20.25" customHeight="1" x14ac:dyDescent="0.25">
      <c r="B24" s="10"/>
      <c r="C24" s="978"/>
      <c r="D24" s="979"/>
      <c r="E24" s="980"/>
      <c r="F24" s="981"/>
      <c r="G24" s="980"/>
      <c r="H24" s="981"/>
      <c r="I24" s="980"/>
      <c r="J24" s="981"/>
      <c r="K24" s="980"/>
      <c r="L24" s="981"/>
      <c r="M24" s="980"/>
      <c r="N24" s="981"/>
      <c r="O24" s="85"/>
      <c r="P24" s="86"/>
      <c r="Q24" s="56"/>
      <c r="R24" s="97"/>
      <c r="S24" s="95"/>
      <c r="T24" s="92"/>
      <c r="U24" s="84"/>
      <c r="V24" s="84"/>
      <c r="W24" s="84"/>
      <c r="X24" s="84"/>
      <c r="Y24" s="84"/>
      <c r="Z24" s="8"/>
      <c r="AA24" s="8"/>
      <c r="AB24" s="95"/>
      <c r="AC24" s="95"/>
      <c r="AD24" s="95"/>
      <c r="AE24" s="95"/>
      <c r="AF24" s="95"/>
      <c r="AG24" s="95"/>
    </row>
    <row r="25" spans="2:33" ht="20.25" customHeight="1" thickBot="1" x14ac:dyDescent="0.3">
      <c r="B25" s="10"/>
      <c r="C25" s="982"/>
      <c r="D25" s="983"/>
      <c r="E25" s="984"/>
      <c r="F25" s="985"/>
      <c r="G25" s="984"/>
      <c r="H25" s="985"/>
      <c r="I25" s="533"/>
      <c r="J25" s="538"/>
      <c r="K25" s="533"/>
      <c r="L25" s="538"/>
      <c r="M25" s="533"/>
      <c r="N25" s="538"/>
      <c r="O25" s="85"/>
      <c r="P25" s="86"/>
      <c r="Q25" s="56"/>
      <c r="R25" s="97"/>
      <c r="S25" s="95"/>
      <c r="T25" s="92"/>
      <c r="U25" s="84"/>
      <c r="V25" s="84"/>
      <c r="W25" s="84"/>
      <c r="X25" s="84"/>
      <c r="Y25" s="84"/>
      <c r="Z25" s="8"/>
      <c r="AA25" s="8"/>
      <c r="AB25" s="95"/>
      <c r="AC25" s="95"/>
      <c r="AD25" s="95"/>
      <c r="AE25" s="95"/>
      <c r="AF25" s="95"/>
      <c r="AG25" s="95"/>
    </row>
    <row r="26" spans="2:33" ht="20.25" customHeight="1" x14ac:dyDescent="0.45">
      <c r="B26" s="10"/>
      <c r="C26" s="1488" t="s">
        <v>51</v>
      </c>
      <c r="D26" s="1563"/>
      <c r="E26" s="1561" t="s">
        <v>335</v>
      </c>
      <c r="F26" s="1372"/>
      <c r="G26" s="1377" t="s">
        <v>336</v>
      </c>
      <c r="H26" s="1326"/>
      <c r="I26" s="539"/>
      <c r="J26" s="539"/>
      <c r="K26" s="539"/>
      <c r="L26" s="539"/>
      <c r="M26" s="483"/>
      <c r="N26" s="539"/>
    </row>
    <row r="27" spans="2:33" ht="31.9" customHeight="1" x14ac:dyDescent="0.45">
      <c r="B27" s="10"/>
      <c r="C27" s="1696"/>
      <c r="D27" s="1697"/>
      <c r="E27" s="1373"/>
      <c r="F27" s="1374"/>
      <c r="G27" s="1376"/>
      <c r="H27" s="1328"/>
      <c r="I27" s="539"/>
      <c r="J27" s="539"/>
      <c r="K27" s="539"/>
      <c r="L27" s="539"/>
      <c r="M27" s="483"/>
      <c r="N27" s="539"/>
    </row>
    <row r="28" spans="2:33" ht="20.25" customHeight="1" x14ac:dyDescent="0.45">
      <c r="B28" s="10"/>
      <c r="C28" s="1378"/>
      <c r="D28" s="1379"/>
      <c r="E28" s="623"/>
      <c r="F28" s="624" t="s">
        <v>25</v>
      </c>
      <c r="G28" s="625"/>
      <c r="H28" s="626" t="s">
        <v>25</v>
      </c>
      <c r="I28" s="533"/>
      <c r="J28" s="533"/>
      <c r="K28" s="533"/>
      <c r="L28" s="539"/>
      <c r="M28" s="483"/>
      <c r="N28" s="539"/>
    </row>
    <row r="29" spans="2:33" ht="21.65" customHeight="1" thickBot="1" x14ac:dyDescent="0.5">
      <c r="B29" s="10"/>
      <c r="C29" s="1457" t="s">
        <v>35</v>
      </c>
      <c r="D29" s="1458"/>
      <c r="E29" s="586">
        <v>36.26</v>
      </c>
      <c r="F29" s="587">
        <f>ROUND(E29 * (1 + VAT), 2)</f>
        <v>41.7</v>
      </c>
      <c r="G29" s="588">
        <v>10.28</v>
      </c>
      <c r="H29" s="589">
        <f>ROUND(G29 * (1 + VAT), 2)</f>
        <v>11.82</v>
      </c>
      <c r="I29" s="533"/>
      <c r="J29" s="533"/>
      <c r="K29" s="533"/>
      <c r="L29" s="539"/>
      <c r="M29" s="483"/>
      <c r="N29" s="539"/>
    </row>
    <row r="30" spans="2:33" ht="94.9" customHeight="1" x14ac:dyDescent="0.25">
      <c r="B30" s="10"/>
      <c r="C30" s="1562" t="s">
        <v>36</v>
      </c>
      <c r="D30" s="1458"/>
      <c r="E30" s="763">
        <v>123.67</v>
      </c>
      <c r="F30" s="688">
        <f>ROUND(E30 * (1 + VAT), 2)</f>
        <v>142.22</v>
      </c>
      <c r="G30" s="687">
        <v>57.32</v>
      </c>
      <c r="H30" s="836">
        <f>ROUND(G30 * (1 + VAT), 2)</f>
        <v>65.92</v>
      </c>
      <c r="I30" s="986"/>
      <c r="J30" s="994"/>
      <c r="K30" s="1561" t="s">
        <v>153</v>
      </c>
      <c r="L30" s="1372"/>
      <c r="M30" s="1358" t="s">
        <v>337</v>
      </c>
      <c r="N30" s="1359"/>
      <c r="O30" s="110"/>
      <c r="P30" s="110"/>
    </row>
    <row r="31" spans="2:33" ht="21.65" customHeight="1" x14ac:dyDescent="0.45">
      <c r="B31" s="10"/>
      <c r="C31" s="1562" t="s">
        <v>37</v>
      </c>
      <c r="D31" s="1458"/>
      <c r="E31" s="763">
        <v>380.44</v>
      </c>
      <c r="F31" s="688">
        <f>ROUND(E31 * (1 + VAT), 2)</f>
        <v>437.51</v>
      </c>
      <c r="G31" s="687">
        <v>87.97</v>
      </c>
      <c r="H31" s="836">
        <f>ROUND(G31 * (1 + VAT), 2)</f>
        <v>101.17</v>
      </c>
      <c r="I31" s="986"/>
      <c r="J31" s="995" t="s">
        <v>1</v>
      </c>
      <c r="K31" s="619"/>
      <c r="L31" s="616" t="s">
        <v>25</v>
      </c>
      <c r="M31" s="996"/>
      <c r="N31" s="626" t="s">
        <v>25</v>
      </c>
    </row>
    <row r="32" spans="2:33" ht="21.65" customHeight="1" x14ac:dyDescent="0.25">
      <c r="B32" s="10"/>
      <c r="C32" s="1457" t="s">
        <v>33</v>
      </c>
      <c r="D32" s="1458"/>
      <c r="E32" s="763">
        <v>380.44</v>
      </c>
      <c r="F32" s="688">
        <f>ROUND(E32 * (1 + VAT), 2)</f>
        <v>437.51</v>
      </c>
      <c r="G32" s="687">
        <v>163.27000000000001</v>
      </c>
      <c r="H32" s="836">
        <f>ROUND(G32 * (1 + VAT), 2)</f>
        <v>187.76</v>
      </c>
      <c r="I32" s="986"/>
      <c r="J32" s="989" t="s">
        <v>5</v>
      </c>
      <c r="K32" s="990">
        <v>0.82</v>
      </c>
      <c r="L32" s="845">
        <f>ROUND(K32 * (1 + VAT), 2)</f>
        <v>0.94</v>
      </c>
      <c r="M32" s="834">
        <v>53.25</v>
      </c>
      <c r="N32" s="556">
        <f>ROUND(M32 * (1 + VAT), 2)</f>
        <v>61.24</v>
      </c>
      <c r="U32" s="95"/>
      <c r="V32" s="95"/>
      <c r="W32" s="95"/>
      <c r="X32" s="95"/>
      <c r="Y32" s="95"/>
    </row>
    <row r="33" spans="1:25" ht="21.65" customHeight="1" thickBot="1" x14ac:dyDescent="0.3">
      <c r="B33" s="10"/>
      <c r="C33" s="1485" t="s">
        <v>32</v>
      </c>
      <c r="D33" s="1486"/>
      <c r="E33" s="591">
        <v>7455.65</v>
      </c>
      <c r="F33" s="592">
        <f>ROUND(E33 * (1 + VAT), 2)</f>
        <v>8574</v>
      </c>
      <c r="G33" s="593">
        <v>163.27000000000001</v>
      </c>
      <c r="H33" s="594">
        <f>ROUND(G33 * (1 + VAT), 2)</f>
        <v>187.76</v>
      </c>
      <c r="I33" s="986"/>
      <c r="J33" s="991" t="s">
        <v>9</v>
      </c>
      <c r="K33" s="992">
        <v>0.82</v>
      </c>
      <c r="L33" s="855">
        <f>ROUND(K33 * (1 + VAT), 2)</f>
        <v>0.94</v>
      </c>
      <c r="M33" s="835">
        <v>46.6</v>
      </c>
      <c r="N33" s="573">
        <f>ROUND(M33 * (1 + VAT), 2)</f>
        <v>53.59</v>
      </c>
      <c r="U33" s="95"/>
      <c r="V33" s="95"/>
      <c r="W33" s="95"/>
      <c r="X33" s="95"/>
      <c r="Y33" s="95"/>
    </row>
    <row r="34" spans="1:25" ht="20.25" customHeight="1" x14ac:dyDescent="0.45">
      <c r="B34" s="10"/>
      <c r="C34" s="539"/>
      <c r="D34" s="539"/>
      <c r="E34" s="539"/>
      <c r="F34" s="539"/>
      <c r="G34" s="539"/>
      <c r="H34" s="539"/>
      <c r="I34" s="539"/>
      <c r="J34" s="539"/>
      <c r="K34" s="533"/>
      <c r="L34" s="533"/>
      <c r="M34" s="533"/>
      <c r="N34" s="533"/>
      <c r="O34" s="85"/>
      <c r="Q34" s="11"/>
      <c r="U34" s="95"/>
      <c r="V34" s="95"/>
      <c r="W34" s="95"/>
      <c r="X34" s="95"/>
      <c r="Y34" s="95"/>
    </row>
    <row r="35" spans="1:25" ht="34.5" customHeight="1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85"/>
      <c r="K35" s="85"/>
      <c r="L35" s="85"/>
      <c r="M35" s="85"/>
      <c r="S35" s="95"/>
      <c r="T35" s="95"/>
      <c r="U35" s="95"/>
      <c r="V35" s="95"/>
      <c r="W35" s="95"/>
    </row>
    <row r="36" spans="1:25" ht="20.25" customHeight="1" x14ac:dyDescent="0.25">
      <c r="A36" s="57"/>
      <c r="B36" s="57"/>
      <c r="C36" s="57"/>
      <c r="D36" s="57"/>
      <c r="E36" s="57"/>
      <c r="F36" s="57"/>
      <c r="G36" s="57"/>
      <c r="H36" s="57"/>
      <c r="I36" s="57"/>
      <c r="S36" s="95"/>
      <c r="T36" s="95"/>
      <c r="U36" s="95"/>
      <c r="V36" s="95"/>
      <c r="W36" s="95"/>
    </row>
    <row r="37" spans="1:25" ht="20.25" customHeight="1" x14ac:dyDescent="0.25">
      <c r="A37" s="57"/>
      <c r="B37" s="57"/>
      <c r="C37" s="57"/>
      <c r="D37" s="57"/>
      <c r="E37" s="57"/>
      <c r="F37" s="57"/>
      <c r="G37" s="57"/>
      <c r="H37" s="57"/>
      <c r="I37" s="57"/>
      <c r="S37" s="95"/>
      <c r="T37" s="95"/>
      <c r="U37" s="95"/>
      <c r="V37" s="95"/>
      <c r="W37" s="95"/>
    </row>
    <row r="38" spans="1:25" ht="22" customHeight="1" x14ac:dyDescent="0.25">
      <c r="A38" s="57"/>
      <c r="B38" s="57"/>
      <c r="C38" s="57"/>
      <c r="D38" s="57"/>
      <c r="E38" s="57"/>
      <c r="F38" s="57"/>
      <c r="G38" s="57"/>
      <c r="H38" s="57"/>
      <c r="I38" s="57"/>
    </row>
    <row r="39" spans="1:25" ht="22" customHeight="1" x14ac:dyDescent="0.25">
      <c r="A39" s="57"/>
      <c r="B39" s="57"/>
      <c r="C39" s="57"/>
      <c r="D39" s="57"/>
      <c r="E39" s="57"/>
      <c r="F39" s="57"/>
      <c r="G39" s="57"/>
      <c r="H39" s="57"/>
      <c r="I39" s="57"/>
    </row>
    <row r="40" spans="1:25" ht="20.25" customHeight="1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86"/>
      <c r="K40" s="85"/>
      <c r="L40" s="86"/>
      <c r="M40" s="85"/>
      <c r="S40" s="95"/>
      <c r="T40" s="95"/>
      <c r="U40" s="95"/>
      <c r="V40" s="95"/>
      <c r="W40" s="95"/>
    </row>
    <row r="41" spans="1:25" s="57" customFormat="1" ht="12.75" customHeight="1" x14ac:dyDescent="0.25"/>
    <row r="42" spans="1:25" s="57" customFormat="1" x14ac:dyDescent="0.25">
      <c r="P42" s="101"/>
      <c r="Q42" s="101"/>
      <c r="R42" s="102"/>
    </row>
    <row r="43" spans="1:25" s="57" customFormat="1" x14ac:dyDescent="0.25">
      <c r="P43" s="101"/>
      <c r="Q43" s="101"/>
      <c r="R43" s="102"/>
      <c r="S43" s="102"/>
    </row>
    <row r="44" spans="1:25" s="57" customFormat="1" x14ac:dyDescent="0.25">
      <c r="P44" s="103"/>
      <c r="Q44" s="101"/>
    </row>
    <row r="45" spans="1:25" s="57" customFormat="1" x14ac:dyDescent="0.25">
      <c r="R45" s="103"/>
      <c r="S45" s="101"/>
    </row>
    <row r="46" spans="1:25" s="57" customFormat="1" x14ac:dyDescent="0.25">
      <c r="F46" s="104"/>
      <c r="R46" s="101"/>
      <c r="S46" s="101"/>
      <c r="T46" s="102"/>
      <c r="U46" s="102"/>
    </row>
    <row r="47" spans="1:25" s="57" customFormat="1" x14ac:dyDescent="0.25">
      <c r="R47" s="101"/>
      <c r="S47" s="101"/>
      <c r="T47" s="102"/>
      <c r="U47" s="102"/>
    </row>
    <row r="48" spans="1:25" s="57" customFormat="1" x14ac:dyDescent="0.25">
      <c r="R48" s="103"/>
      <c r="S48" s="101"/>
    </row>
    <row r="49" spans="18:23" s="57" customFormat="1" x14ac:dyDescent="0.25">
      <c r="R49" s="103"/>
      <c r="S49" s="101"/>
    </row>
    <row r="50" spans="18:23" s="57" customFormat="1" x14ac:dyDescent="0.25">
      <c r="R50" s="20"/>
      <c r="S50" s="20"/>
      <c r="T50" s="22"/>
      <c r="U50" s="22"/>
    </row>
    <row r="51" spans="18:23" s="57" customFormat="1" x14ac:dyDescent="0.25">
      <c r="R51" s="20"/>
      <c r="S51" s="20"/>
      <c r="T51" s="22"/>
      <c r="U51" s="22"/>
    </row>
    <row r="52" spans="18:23" s="57" customFormat="1" x14ac:dyDescent="0.25">
      <c r="R52" s="20"/>
      <c r="S52" s="105"/>
      <c r="T52" s="20"/>
      <c r="U52" s="105"/>
    </row>
    <row r="53" spans="18:23" s="57" customFormat="1" x14ac:dyDescent="0.25">
      <c r="R53" s="21"/>
      <c r="S53" s="8"/>
      <c r="U53" s="23"/>
    </row>
    <row r="54" spans="18:23" s="57" customFormat="1" x14ac:dyDescent="0.25">
      <c r="S54" s="106"/>
      <c r="U54" s="102"/>
    </row>
    <row r="55" spans="18:23" s="57" customFormat="1" x14ac:dyDescent="0.25">
      <c r="S55" s="20"/>
    </row>
    <row r="56" spans="18:23" s="57" customFormat="1" x14ac:dyDescent="0.25">
      <c r="S56" s="20"/>
      <c r="T56" s="107"/>
      <c r="U56" s="108"/>
    </row>
    <row r="57" spans="18:23" s="57" customFormat="1" x14ac:dyDescent="0.25">
      <c r="T57" s="107"/>
      <c r="U57" s="108"/>
      <c r="W57" s="102"/>
    </row>
    <row r="58" spans="18:23" s="57" customFormat="1" x14ac:dyDescent="0.25">
      <c r="U58" s="108"/>
      <c r="W58" s="104"/>
    </row>
    <row r="59" spans="18:23" s="57" customFormat="1" x14ac:dyDescent="0.25"/>
    <row r="60" spans="18:23" s="57" customFormat="1" x14ac:dyDescent="0.25"/>
    <row r="61" spans="18:23" s="57" customFormat="1" x14ac:dyDescent="0.25"/>
    <row r="62" spans="18:23" s="57" customFormat="1" x14ac:dyDescent="0.25"/>
    <row r="63" spans="18:23" s="57" customFormat="1" x14ac:dyDescent="0.25"/>
    <row r="64" spans="18:23" s="57" customFormat="1" x14ac:dyDescent="0.25"/>
    <row r="65" s="57" customFormat="1" x14ac:dyDescent="0.25"/>
    <row r="66" s="57" customFormat="1" x14ac:dyDescent="0.25"/>
    <row r="67" s="57" customFormat="1" x14ac:dyDescent="0.25"/>
    <row r="68" s="57" customFormat="1" x14ac:dyDescent="0.25"/>
    <row r="69" s="57" customFormat="1" x14ac:dyDescent="0.25"/>
    <row r="70" s="57" customFormat="1" x14ac:dyDescent="0.25"/>
    <row r="71" s="57" customFormat="1" x14ac:dyDescent="0.25"/>
    <row r="72" s="57" customFormat="1" x14ac:dyDescent="0.25"/>
    <row r="73" s="57" customFormat="1" x14ac:dyDescent="0.25"/>
    <row r="74" s="57" customFormat="1" x14ac:dyDescent="0.25"/>
    <row r="75" s="57" customFormat="1" x14ac:dyDescent="0.25"/>
    <row r="76" s="57" customFormat="1" x14ac:dyDescent="0.25"/>
    <row r="77" s="57" customFormat="1" x14ac:dyDescent="0.25"/>
    <row r="78" s="57" customFormat="1" x14ac:dyDescent="0.25"/>
    <row r="79" s="57" customFormat="1" x14ac:dyDescent="0.25"/>
    <row r="80" s="57" customFormat="1" x14ac:dyDescent="0.25"/>
    <row r="81" s="57" customFormat="1" x14ac:dyDescent="0.25"/>
    <row r="82" s="57" customFormat="1" x14ac:dyDescent="0.25"/>
    <row r="83" s="57" customFormat="1" x14ac:dyDescent="0.25"/>
    <row r="84" s="57" customFormat="1" x14ac:dyDescent="0.25"/>
    <row r="85" s="57" customFormat="1" x14ac:dyDescent="0.25"/>
    <row r="86" s="57" customFormat="1" x14ac:dyDescent="0.25"/>
    <row r="87" s="57" customFormat="1" x14ac:dyDescent="0.25"/>
    <row r="88" s="57" customFormat="1" x14ac:dyDescent="0.25"/>
    <row r="89" s="57" customFormat="1" x14ac:dyDescent="0.25"/>
    <row r="90" s="57" customFormat="1" x14ac:dyDescent="0.25"/>
    <row r="91" s="57" customFormat="1" x14ac:dyDescent="0.25"/>
    <row r="92" s="57" customFormat="1" x14ac:dyDescent="0.25"/>
    <row r="93" s="57" customFormat="1" x14ac:dyDescent="0.25"/>
    <row r="94" s="57" customFormat="1" x14ac:dyDescent="0.25"/>
    <row r="95" s="57" customFormat="1" x14ac:dyDescent="0.25"/>
    <row r="96" s="57" customFormat="1" x14ac:dyDescent="0.25"/>
    <row r="97" s="57" customFormat="1" x14ac:dyDescent="0.25"/>
    <row r="98" s="57" customFormat="1" x14ac:dyDescent="0.25"/>
    <row r="99" s="57" customFormat="1" x14ac:dyDescent="0.25"/>
    <row r="100" s="57" customFormat="1" x14ac:dyDescent="0.25"/>
  </sheetData>
  <mergeCells count="24">
    <mergeCell ref="C32:D32"/>
    <mergeCell ref="C33:D33"/>
    <mergeCell ref="C28:D28"/>
    <mergeCell ref="C29:D29"/>
    <mergeCell ref="C30:D30"/>
    <mergeCell ref="K30:L30"/>
    <mergeCell ref="M30:N30"/>
    <mergeCell ref="C31:D31"/>
    <mergeCell ref="C8:C11"/>
    <mergeCell ref="C12:C15"/>
    <mergeCell ref="C16:C19"/>
    <mergeCell ref="C20:C23"/>
    <mergeCell ref="C26:D27"/>
    <mergeCell ref="E26:F27"/>
    <mergeCell ref="G26:H27"/>
    <mergeCell ref="B2:O2"/>
    <mergeCell ref="E4:H4"/>
    <mergeCell ref="I4:L4"/>
    <mergeCell ref="M4:N6"/>
    <mergeCell ref="C5:C7"/>
    <mergeCell ref="E5:F6"/>
    <mergeCell ref="G5:H6"/>
    <mergeCell ref="I5:J6"/>
    <mergeCell ref="K5:L6"/>
  </mergeCells>
  <conditionalFormatting sqref="P8:P23 T24:T25">
    <cfRule type="cellIs" dxfId="4" priority="1" stopIfTrue="1" operator="equal">
      <formula>"check"</formula>
    </cfRule>
  </conditionalFormatting>
  <conditionalFormatting sqref="R8 R12 R16 R20">
    <cfRule type="cellIs" dxfId="3" priority="2" stopIfTrue="1" operator="notEqual">
      <formula>0</formula>
    </cfRule>
  </conditionalFormatting>
  <conditionalFormatting sqref="N1">
    <cfRule type="cellIs" dxfId="2" priority="3" stopIfTrue="1" operator="notEqual">
      <formula>0</formula>
    </cfRule>
    <cfRule type="cellIs" dxfId="1" priority="4" stopIfTrue="1" operator="equal">
      <formula>0</formula>
    </cfRule>
  </conditionalFormatting>
  <hyperlinks>
    <hyperlink ref="B1" location="Menu!A1" display="Back to menu" xr:uid="{00000000-0004-0000-14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7" orientation="landscape" r:id="rId1"/>
  <headerFooter alignWithMargins="0"/>
  <ignoredErrors>
    <ignoredError sqref="S22:S28 S8 S9 S10 S11 S12 S13 S14 S15 S16 S17 S18 S19 S20 S21 S34:S59 S29 S30 S31 S32 S33 O33:R33 O32:R32 O31:R31 O30:R30 O29:R29 G34:R59 O21:R21 O20:R20 O19:R19 O18:R18 O17:R17 O16:R16 O15:R15 O14:R14 O13:R13 O12:R12 O11:R11 O10:R10 O9:R9 O8:R8 O22:R28 G60:R94 G22:N25 I29:N29 I30:J30 I31:N31 I32:J32 I33:J33 L30 G28:N28 I26:N27" 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2" tint="-0.249977111117893"/>
    <pageSetUpPr fitToPage="1"/>
  </sheetPr>
  <dimension ref="B1:AA19"/>
  <sheetViews>
    <sheetView showGridLines="0" zoomScale="50" zoomScaleNormal="50" workbookViewId="0">
      <selection sqref="A1:A1048576"/>
    </sheetView>
  </sheetViews>
  <sheetFormatPr defaultColWidth="9.1796875" defaultRowHeight="12.5" x14ac:dyDescent="0.25"/>
  <cols>
    <col min="1" max="1" width="2" style="91" customWidth="1"/>
    <col min="2" max="2" width="3" style="91" customWidth="1"/>
    <col min="3" max="3" width="11.54296875" style="91" customWidth="1"/>
    <col min="4" max="4" width="16.453125" style="91" customWidth="1"/>
    <col min="5" max="13" width="16.26953125" style="91" customWidth="1"/>
    <col min="14" max="14" width="23.453125" style="91" customWidth="1"/>
    <col min="15" max="15" width="1.81640625" style="91" customWidth="1"/>
    <col min="16" max="16" width="10.54296875" style="91" bestFit="1" customWidth="1"/>
    <col min="17" max="16384" width="9.1796875" style="91"/>
  </cols>
  <sheetData>
    <row r="1" spans="2:27" ht="36" customHeight="1" x14ac:dyDescent="0.25">
      <c r="B1" s="19"/>
      <c r="C1" s="221" t="s">
        <v>123</v>
      </c>
      <c r="O1"/>
      <c r="P1"/>
      <c r="Q1"/>
      <c r="R1"/>
    </row>
    <row r="2" spans="2:27" ht="54" customHeight="1" x14ac:dyDescent="0.25">
      <c r="B2" s="1567" t="s">
        <v>419</v>
      </c>
      <c r="C2" s="1568"/>
      <c r="D2" s="1568"/>
      <c r="E2" s="1568"/>
      <c r="F2" s="1568"/>
      <c r="G2" s="1568"/>
      <c r="H2" s="1568"/>
      <c r="I2" s="1568"/>
      <c r="J2" s="1568"/>
      <c r="K2" s="1568"/>
      <c r="L2" s="1568"/>
      <c r="M2" s="1568"/>
      <c r="N2" s="1568"/>
      <c r="O2" s="1569"/>
      <c r="P2"/>
      <c r="Q2"/>
      <c r="R2"/>
      <c r="Z2" s="3"/>
      <c r="AA2" s="4"/>
    </row>
    <row r="3" spans="2:27" s="8" customFormat="1" ht="14.15" customHeight="1" thickBot="1" x14ac:dyDescent="0.3">
      <c r="B3" s="28"/>
      <c r="C3" s="32"/>
      <c r="D3" s="32"/>
      <c r="E3" s="32"/>
      <c r="F3" s="32"/>
      <c r="G3" s="32"/>
      <c r="H3" s="32"/>
      <c r="I3" s="32"/>
      <c r="O3"/>
      <c r="P3"/>
      <c r="Z3" s="29"/>
      <c r="AA3" s="30"/>
    </row>
    <row r="4" spans="2:27" s="8" customFormat="1" ht="73.150000000000006" customHeight="1" x14ac:dyDescent="0.45">
      <c r="B4" s="24"/>
      <c r="C4" s="584"/>
      <c r="D4" s="541"/>
      <c r="E4" s="1755" t="s">
        <v>325</v>
      </c>
      <c r="F4" s="1645"/>
      <c r="G4" s="1689" t="s">
        <v>153</v>
      </c>
      <c r="H4" s="1756"/>
      <c r="I4" s="1689" t="s">
        <v>340</v>
      </c>
      <c r="J4" s="1756"/>
      <c r="K4" s="1432" t="s">
        <v>147</v>
      </c>
      <c r="L4" s="1757"/>
      <c r="M4" s="1415" t="s">
        <v>341</v>
      </c>
      <c r="N4" s="1646"/>
      <c r="O4"/>
      <c r="P4"/>
    </row>
    <row r="5" spans="2:27" s="8" customFormat="1" ht="23.5" customHeight="1" thickBot="1" x14ac:dyDescent="0.5">
      <c r="B5" s="24"/>
      <c r="C5" s="871"/>
      <c r="D5" s="872"/>
      <c r="E5" s="873"/>
      <c r="F5" s="874" t="s">
        <v>25</v>
      </c>
      <c r="G5" s="875"/>
      <c r="H5" s="874" t="s">
        <v>25</v>
      </c>
      <c r="I5" s="875"/>
      <c r="J5" s="874" t="s">
        <v>25</v>
      </c>
      <c r="K5" s="873"/>
      <c r="L5" s="874" t="s">
        <v>25</v>
      </c>
      <c r="M5" s="873"/>
      <c r="N5" s="876" t="s">
        <v>25</v>
      </c>
      <c r="O5"/>
      <c r="P5"/>
    </row>
    <row r="6" spans="2:27" s="8" customFormat="1" ht="21" customHeight="1" x14ac:dyDescent="0.25">
      <c r="B6" s="24"/>
      <c r="C6" s="1758" t="s">
        <v>21</v>
      </c>
      <c r="D6" s="1759"/>
      <c r="E6" s="877">
        <v>208.48</v>
      </c>
      <c r="F6" s="1036">
        <f t="shared" ref="F6:F11" si="0">ROUND(E6 * (1 + VAT), 2)</f>
        <v>239.75</v>
      </c>
      <c r="G6" s="877">
        <v>0.8</v>
      </c>
      <c r="H6" s="1036">
        <f>ROUND(G6 * (1 + VAT), 2)</f>
        <v>0.92</v>
      </c>
      <c r="I6" s="877">
        <v>52.09</v>
      </c>
      <c r="J6" s="1036">
        <f>ROUND(I6 * (1 + VAT), 2)</f>
        <v>59.9</v>
      </c>
      <c r="K6" s="880">
        <v>55.68</v>
      </c>
      <c r="L6" s="1037">
        <f>ROUND(K6 * (1 + VAT), 2)</f>
        <v>64.03</v>
      </c>
      <c r="M6" s="880">
        <v>46.25</v>
      </c>
      <c r="N6" s="1038">
        <f>ROUND(M6 * (1 + VAT), 2)</f>
        <v>53.19</v>
      </c>
      <c r="O6"/>
      <c r="P6"/>
    </row>
    <row r="7" spans="2:27" s="8" customFormat="1" ht="21" customHeight="1" x14ac:dyDescent="0.25">
      <c r="B7" s="24"/>
      <c r="C7" s="1570" t="s">
        <v>22</v>
      </c>
      <c r="D7" s="1571"/>
      <c r="E7" s="877">
        <v>208.48</v>
      </c>
      <c r="F7" s="1039">
        <f t="shared" si="0"/>
        <v>239.75</v>
      </c>
      <c r="G7" s="877">
        <v>0.8</v>
      </c>
      <c r="H7" s="1039">
        <f>ROUND(G7 * (1 + VAT), 2)</f>
        <v>0.92</v>
      </c>
      <c r="I7" s="877">
        <v>52.09</v>
      </c>
      <c r="J7" s="1039">
        <f>ROUND(I7 * (1 + VAT), 2)</f>
        <v>59.9</v>
      </c>
      <c r="K7" s="880">
        <v>85.59</v>
      </c>
      <c r="L7" s="1040">
        <f>ROUND(K7 * (1 + VAT), 2)</f>
        <v>98.43</v>
      </c>
      <c r="M7" s="880">
        <v>46.25</v>
      </c>
      <c r="N7" s="1041">
        <f>ROUND(M7 * (1 + VAT), 2)</f>
        <v>53.19</v>
      </c>
      <c r="O7"/>
      <c r="P7"/>
    </row>
    <row r="8" spans="2:27" s="8" customFormat="1" ht="25.15" customHeight="1" x14ac:dyDescent="0.25">
      <c r="B8" s="24"/>
      <c r="C8" s="1570" t="s">
        <v>23</v>
      </c>
      <c r="D8" s="1571"/>
      <c r="E8" s="877">
        <v>208.48</v>
      </c>
      <c r="F8" s="1042">
        <f t="shared" si="0"/>
        <v>239.75</v>
      </c>
      <c r="G8" s="877">
        <v>0.8</v>
      </c>
      <c r="H8" s="1042">
        <f>ROUND(G8 * (1 + VAT), 2)</f>
        <v>0.92</v>
      </c>
      <c r="I8" s="877">
        <v>52.09</v>
      </c>
      <c r="J8" s="1042">
        <f>ROUND(I8 * (1 + VAT), 2)</f>
        <v>59.9</v>
      </c>
      <c r="K8" s="880">
        <v>136.84</v>
      </c>
      <c r="L8" s="1040">
        <f>ROUND(K8 * (1 + VAT), 2)</f>
        <v>157.37</v>
      </c>
      <c r="M8" s="880">
        <v>46.25</v>
      </c>
      <c r="N8" s="1041">
        <f>ROUND(M8 * (1 + VAT), 2)</f>
        <v>53.19</v>
      </c>
      <c r="O8"/>
      <c r="P8"/>
    </row>
    <row r="9" spans="2:27" s="8" customFormat="1" ht="22.9" customHeight="1" x14ac:dyDescent="0.25">
      <c r="B9" s="24"/>
      <c r="C9" s="1760" t="s">
        <v>24</v>
      </c>
      <c r="D9" s="1571"/>
      <c r="E9" s="877">
        <v>450.29</v>
      </c>
      <c r="F9" s="1042">
        <f t="shared" si="0"/>
        <v>517.83000000000004</v>
      </c>
      <c r="G9" s="877">
        <v>0.8</v>
      </c>
      <c r="H9" s="1042">
        <f>ROUND(G9 * (1 + VAT), 2)</f>
        <v>0.92</v>
      </c>
      <c r="I9" s="877">
        <v>52.09</v>
      </c>
      <c r="J9" s="1042">
        <f>ROUND(I9 * (1 + VAT), 2)</f>
        <v>59.9</v>
      </c>
      <c r="K9" s="880">
        <v>44.34</v>
      </c>
      <c r="L9" s="1043">
        <f>ROUND(K9 * (1 + VAT), 2)</f>
        <v>50.99</v>
      </c>
      <c r="M9" s="880">
        <v>0</v>
      </c>
      <c r="N9" s="1041">
        <f>ROUND(M9 * (1 + VAT), 2)</f>
        <v>0</v>
      </c>
      <c r="O9"/>
      <c r="P9"/>
    </row>
    <row r="10" spans="2:27" s="8" customFormat="1" ht="25.15" customHeight="1" x14ac:dyDescent="0.25">
      <c r="B10" s="24"/>
      <c r="C10" s="1760" t="s">
        <v>351</v>
      </c>
      <c r="D10" s="1571"/>
      <c r="E10" s="877">
        <v>599.48</v>
      </c>
      <c r="F10" s="1044">
        <f t="shared" si="0"/>
        <v>689.4</v>
      </c>
      <c r="G10" s="1045"/>
      <c r="H10" s="1046"/>
      <c r="I10" s="1047"/>
      <c r="J10" s="1047"/>
      <c r="K10" s="1045"/>
      <c r="L10" s="1046"/>
      <c r="M10" s="1047"/>
      <c r="N10" s="1048"/>
      <c r="O10"/>
      <c r="P10"/>
    </row>
    <row r="11" spans="2:27" s="8" customFormat="1" ht="25.15" customHeight="1" x14ac:dyDescent="0.25">
      <c r="B11" s="24"/>
      <c r="C11" s="1760" t="s">
        <v>357</v>
      </c>
      <c r="D11" s="1571"/>
      <c r="E11" s="877">
        <v>772.81</v>
      </c>
      <c r="F11" s="947">
        <f t="shared" si="0"/>
        <v>888.73</v>
      </c>
      <c r="G11" s="1049"/>
      <c r="H11" s="1050"/>
      <c r="I11" s="1051"/>
      <c r="J11" s="1051"/>
      <c r="K11" s="1049"/>
      <c r="L11" s="1050"/>
      <c r="M11" s="1051"/>
      <c r="N11" s="1052"/>
      <c r="O11" s="110"/>
      <c r="P11" s="110"/>
    </row>
    <row r="12" spans="2:27" ht="30.75" customHeight="1" thickBot="1" x14ac:dyDescent="0.3">
      <c r="C12" s="1650" t="s">
        <v>342</v>
      </c>
      <c r="D12" s="1573"/>
      <c r="E12" s="1053"/>
      <c r="F12" s="1054"/>
      <c r="G12" s="1053"/>
      <c r="H12" s="1055"/>
      <c r="I12" s="1053"/>
      <c r="J12" s="1054"/>
      <c r="K12" s="1053"/>
      <c r="L12" s="1055"/>
      <c r="M12" s="654">
        <v>99.18</v>
      </c>
      <c r="N12" s="1056">
        <f>ROUND(M12 * (1 + VAT), 2)</f>
        <v>114.06</v>
      </c>
      <c r="O12"/>
      <c r="P12"/>
    </row>
    <row r="13" spans="2:27" ht="33" customHeight="1" x14ac:dyDescent="0.45">
      <c r="C13" s="539" t="s">
        <v>461</v>
      </c>
      <c r="D13" s="539"/>
      <c r="E13" s="539"/>
      <c r="F13" s="539"/>
      <c r="G13" s="539"/>
      <c r="H13" s="539"/>
      <c r="I13" s="539"/>
      <c r="J13" s="539"/>
      <c r="K13" s="539"/>
      <c r="L13" s="539"/>
      <c r="M13" s="539"/>
      <c r="N13" s="539"/>
      <c r="O13"/>
      <c r="P13"/>
    </row>
    <row r="18" spans="13:16" ht="15.5" x14ac:dyDescent="0.35">
      <c r="M18" s="76"/>
      <c r="N18" s="76"/>
      <c r="O18" s="76"/>
      <c r="P18" s="76"/>
    </row>
    <row r="19" spans="13:16" ht="15.5" x14ac:dyDescent="0.35">
      <c r="M19" s="76"/>
      <c r="N19" s="76"/>
      <c r="O19" s="76"/>
      <c r="P19" s="76"/>
    </row>
  </sheetData>
  <mergeCells count="13">
    <mergeCell ref="B2:O2"/>
    <mergeCell ref="M4:N4"/>
    <mergeCell ref="C12:D12"/>
    <mergeCell ref="E4:F4"/>
    <mergeCell ref="G4:H4"/>
    <mergeCell ref="I4:J4"/>
    <mergeCell ref="K4:L4"/>
    <mergeCell ref="C6:D6"/>
    <mergeCell ref="C7:D7"/>
    <mergeCell ref="C8:D8"/>
    <mergeCell ref="C9:D9"/>
    <mergeCell ref="C10:D10"/>
    <mergeCell ref="C11:D11"/>
  </mergeCells>
  <hyperlinks>
    <hyperlink ref="C1" location="Menu!A1" display="Back to menu" xr:uid="{00000000-0004-0000-18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75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6" tint="0.59999389629810485"/>
    <pageSetUpPr fitToPage="1"/>
  </sheetPr>
  <dimension ref="A1:Y18"/>
  <sheetViews>
    <sheetView showGridLines="0" zoomScale="50" zoomScaleNormal="50" workbookViewId="0">
      <selection activeCell="L21" sqref="L21"/>
    </sheetView>
  </sheetViews>
  <sheetFormatPr defaultColWidth="9.1796875" defaultRowHeight="12.5" x14ac:dyDescent="0.25"/>
  <cols>
    <col min="1" max="1" width="2.90625" style="91" customWidth="1"/>
    <col min="2" max="2" width="3" style="91" customWidth="1"/>
    <col min="3" max="14" width="16.7265625" style="91" customWidth="1"/>
    <col min="15" max="15" width="4.26953125" style="91" customWidth="1"/>
    <col min="16" max="16384" width="9.1796875" style="91"/>
  </cols>
  <sheetData>
    <row r="1" spans="2:25" ht="36" customHeight="1" x14ac:dyDescent="0.25">
      <c r="B1" s="19"/>
      <c r="C1" s="221" t="s">
        <v>123</v>
      </c>
      <c r="O1"/>
    </row>
    <row r="2" spans="2:25" ht="54" customHeight="1" x14ac:dyDescent="0.25">
      <c r="B2" s="1593" t="s">
        <v>420</v>
      </c>
      <c r="C2" s="1594"/>
      <c r="D2" s="1594"/>
      <c r="E2" s="1594"/>
      <c r="F2" s="1594"/>
      <c r="G2" s="1594"/>
      <c r="H2" s="1594"/>
      <c r="I2" s="1594"/>
      <c r="J2" s="1594"/>
      <c r="K2" s="1594"/>
      <c r="L2" s="1594"/>
      <c r="M2" s="1594"/>
      <c r="N2" s="1594"/>
      <c r="O2" s="1595"/>
      <c r="X2" s="3"/>
      <c r="Y2" s="4"/>
    </row>
    <row r="3" spans="2:25" s="8" customFormat="1" ht="14.15" customHeight="1" thickBot="1" x14ac:dyDescent="0.3">
      <c r="B3" s="28"/>
      <c r="C3" s="32"/>
      <c r="D3" s="32"/>
      <c r="E3" s="32"/>
      <c r="F3" s="32"/>
      <c r="G3" s="32"/>
      <c r="H3" s="32"/>
      <c r="I3" s="32"/>
      <c r="O3"/>
      <c r="P3"/>
      <c r="X3" s="29"/>
      <c r="Y3" s="30"/>
    </row>
    <row r="4" spans="2:25" s="8" customFormat="1" ht="69.75" customHeight="1" x14ac:dyDescent="0.45">
      <c r="B4" s="24"/>
      <c r="C4" s="584"/>
      <c r="D4" s="541"/>
      <c r="E4" s="1761" t="s">
        <v>325</v>
      </c>
      <c r="F4" s="1762"/>
      <c r="G4" s="1763" t="s">
        <v>153</v>
      </c>
      <c r="H4" s="1764"/>
      <c r="I4" s="1763" t="s">
        <v>340</v>
      </c>
      <c r="J4" s="1764"/>
      <c r="K4" s="1561" t="s">
        <v>146</v>
      </c>
      <c r="L4" s="1765"/>
      <c r="M4" s="1561" t="s">
        <v>343</v>
      </c>
      <c r="N4" s="1326"/>
      <c r="O4"/>
      <c r="P4"/>
    </row>
    <row r="5" spans="2:25" s="8" customFormat="1" ht="24" customHeight="1" thickBot="1" x14ac:dyDescent="0.5">
      <c r="B5" s="24"/>
      <c r="C5" s="871"/>
      <c r="D5" s="872"/>
      <c r="E5" s="898"/>
      <c r="F5" s="899" t="s">
        <v>25</v>
      </c>
      <c r="G5" s="900"/>
      <c r="H5" s="899" t="s">
        <v>25</v>
      </c>
      <c r="I5" s="900"/>
      <c r="J5" s="899" t="s">
        <v>25</v>
      </c>
      <c r="K5" s="898"/>
      <c r="L5" s="899" t="s">
        <v>25</v>
      </c>
      <c r="M5" s="898"/>
      <c r="N5" s="901" t="s">
        <v>25</v>
      </c>
      <c r="O5"/>
      <c r="P5"/>
    </row>
    <row r="6" spans="2:25" s="8" customFormat="1" ht="30" customHeight="1" x14ac:dyDescent="0.25">
      <c r="B6" s="24"/>
      <c r="C6" s="1600" t="s">
        <v>21</v>
      </c>
      <c r="D6" s="1601"/>
      <c r="E6" s="877">
        <v>216.01</v>
      </c>
      <c r="F6" s="1036">
        <f>ROUND(E6 * (1 + VAT), 2)</f>
        <v>248.41</v>
      </c>
      <c r="G6" s="877">
        <v>0.82</v>
      </c>
      <c r="H6" s="1036">
        <f>ROUND(G6 * (1 + VAT), 2)</f>
        <v>0.94</v>
      </c>
      <c r="I6" s="877">
        <v>53.25</v>
      </c>
      <c r="J6" s="1036">
        <f>ROUND(I6 * (1 + VAT), 2)</f>
        <v>61.24</v>
      </c>
      <c r="K6" s="880">
        <v>56.87</v>
      </c>
      <c r="L6" s="1037">
        <f>ROUND(K6 * (1 + VAT), 2)</f>
        <v>65.400000000000006</v>
      </c>
      <c r="M6" s="880">
        <v>46.54</v>
      </c>
      <c r="N6" s="1038">
        <f>ROUND(M6 * (1 + VAT), 2)</f>
        <v>53.52</v>
      </c>
      <c r="O6"/>
      <c r="P6"/>
    </row>
    <row r="7" spans="2:25" s="8" customFormat="1" ht="30" customHeight="1" x14ac:dyDescent="0.25">
      <c r="B7" s="24"/>
      <c r="C7" s="1596" t="s">
        <v>22</v>
      </c>
      <c r="D7" s="1597"/>
      <c r="E7" s="877">
        <v>216.01</v>
      </c>
      <c r="F7" s="1039">
        <f>ROUND(E7 * (1 + VAT), 2)</f>
        <v>248.41</v>
      </c>
      <c r="G7" s="882">
        <v>0.82</v>
      </c>
      <c r="H7" s="1039">
        <f>ROUND(G7 * (1 + VAT), 2)</f>
        <v>0.94</v>
      </c>
      <c r="I7" s="882">
        <v>53.25</v>
      </c>
      <c r="J7" s="1039">
        <f>ROUND(I7 * (1 + VAT), 2)</f>
        <v>61.24</v>
      </c>
      <c r="K7" s="880">
        <v>87.4</v>
      </c>
      <c r="L7" s="1040">
        <f>ROUND(K7 * (1 + VAT), 2)</f>
        <v>100.51</v>
      </c>
      <c r="M7" s="880">
        <v>46.54</v>
      </c>
      <c r="N7" s="1041">
        <f>ROUND(M7 * (1 + VAT), 2)</f>
        <v>53.52</v>
      </c>
      <c r="O7"/>
      <c r="P7"/>
    </row>
    <row r="8" spans="2:25" s="8" customFormat="1" ht="30" customHeight="1" x14ac:dyDescent="0.25">
      <c r="B8" s="24"/>
      <c r="C8" s="1596" t="s">
        <v>23</v>
      </c>
      <c r="D8" s="1597"/>
      <c r="E8" s="877">
        <v>216.01</v>
      </c>
      <c r="F8" s="1042">
        <f>ROUND(E8 * (1 + VAT), 2)</f>
        <v>248.41</v>
      </c>
      <c r="G8" s="1057">
        <v>0.82</v>
      </c>
      <c r="H8" s="1042">
        <f>ROUND(G8 * (1 + VAT), 2)</f>
        <v>0.94</v>
      </c>
      <c r="I8" s="1057">
        <v>53.25</v>
      </c>
      <c r="J8" s="1042">
        <f>ROUND(I8 * (1 + VAT), 2)</f>
        <v>61.24</v>
      </c>
      <c r="K8" s="880">
        <v>139.77000000000001</v>
      </c>
      <c r="L8" s="1040">
        <f>ROUND(K8 * (1 + VAT), 2)</f>
        <v>160.74</v>
      </c>
      <c r="M8" s="1058">
        <v>46.54</v>
      </c>
      <c r="N8" s="1059">
        <f>ROUND(M8 * (1 + VAT), 2)</f>
        <v>53.52</v>
      </c>
      <c r="O8"/>
      <c r="P8"/>
    </row>
    <row r="9" spans="2:25" s="8" customFormat="1" ht="30" customHeight="1" x14ac:dyDescent="0.25">
      <c r="B9" s="24"/>
      <c r="C9" s="1766" t="s">
        <v>24</v>
      </c>
      <c r="D9" s="1767"/>
      <c r="E9" s="1057">
        <v>466.55</v>
      </c>
      <c r="F9" s="1042">
        <f>ROUND(E9 * (1 + VAT), 2)</f>
        <v>536.53</v>
      </c>
      <c r="G9" s="1057">
        <v>0.82</v>
      </c>
      <c r="H9" s="1042">
        <f>ROUND(G9 * (1 + VAT), 2)</f>
        <v>0.94</v>
      </c>
      <c r="I9" s="1057">
        <v>53.25</v>
      </c>
      <c r="J9" s="1042">
        <f>ROUND(I9 * (1 + VAT), 2)</f>
        <v>61.24</v>
      </c>
      <c r="K9" s="949">
        <v>45.29</v>
      </c>
      <c r="L9" s="1043">
        <f>ROUND(K9 * (1 + VAT), 2)</f>
        <v>52.08</v>
      </c>
      <c r="M9" s="1060"/>
      <c r="N9" s="1061"/>
      <c r="O9"/>
      <c r="P9"/>
    </row>
    <row r="10" spans="2:25" ht="30" customHeight="1" thickBot="1" x14ac:dyDescent="0.3">
      <c r="C10" s="1653" t="s">
        <v>342</v>
      </c>
      <c r="D10" s="1599"/>
      <c r="E10" s="1062"/>
      <c r="F10" s="1063"/>
      <c r="G10" s="1053"/>
      <c r="H10" s="1055"/>
      <c r="I10" s="1054"/>
      <c r="J10" s="1054"/>
      <c r="K10" s="1053"/>
      <c r="L10" s="1055"/>
      <c r="M10" s="1064">
        <v>100.71</v>
      </c>
      <c r="N10" s="1065">
        <f>ROUND(M10 * (1 + VAT), 2)</f>
        <v>115.82</v>
      </c>
      <c r="O10"/>
      <c r="P10"/>
    </row>
    <row r="11" spans="2:25" s="8" customFormat="1" ht="28.5" customHeight="1" x14ac:dyDescent="0.45">
      <c r="B11" s="28"/>
      <c r="C11" s="539" t="s">
        <v>461</v>
      </c>
      <c r="D11" s="964"/>
      <c r="E11" s="964"/>
      <c r="F11" s="964"/>
      <c r="G11" s="964"/>
      <c r="H11" s="964"/>
      <c r="I11" s="964"/>
      <c r="J11" s="483"/>
      <c r="K11" s="483"/>
      <c r="L11" s="483"/>
      <c r="M11" s="483"/>
      <c r="N11" s="483"/>
      <c r="O11"/>
      <c r="P11"/>
      <c r="X11" s="29"/>
      <c r="Y11" s="30"/>
    </row>
    <row r="18" spans="13:16" ht="15.5" x14ac:dyDescent="0.35">
      <c r="M18" s="76"/>
      <c r="N18" s="76"/>
      <c r="O18" s="76"/>
      <c r="P18" s="76"/>
    </row>
  </sheetData>
  <mergeCells count="11">
    <mergeCell ref="B2:O2"/>
    <mergeCell ref="C6:D6"/>
    <mergeCell ref="C7:D7"/>
    <mergeCell ref="C8:D8"/>
    <mergeCell ref="C9:D9"/>
    <mergeCell ref="M4:N4"/>
    <mergeCell ref="C10:D10"/>
    <mergeCell ref="E4:F4"/>
    <mergeCell ref="G4:H4"/>
    <mergeCell ref="I4:J4"/>
    <mergeCell ref="K4:L4"/>
  </mergeCells>
  <hyperlinks>
    <hyperlink ref="C1" location="Menu!A1" display="Back to menu" xr:uid="{00000000-0004-0000-19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72" orientation="landscape" r:id="rId1"/>
  <headerFooter alignWithMargins="0"/>
  <ignoredErrors>
    <ignoredError sqref="G11:N12" formula="1"/>
  </ignoredError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4" tint="0.59999389629810485"/>
    <pageSetUpPr fitToPage="1"/>
  </sheetPr>
  <dimension ref="A1:I70"/>
  <sheetViews>
    <sheetView showGridLines="0" topLeftCell="A21" zoomScale="50" zoomScaleNormal="50" workbookViewId="0">
      <selection activeCell="L29" sqref="L29"/>
    </sheetView>
  </sheetViews>
  <sheetFormatPr defaultColWidth="9.1796875" defaultRowHeight="12.5" x14ac:dyDescent="0.25"/>
  <cols>
    <col min="1" max="1" width="2.1796875" style="66" customWidth="1"/>
    <col min="2" max="2" width="33" style="66" customWidth="1"/>
    <col min="3" max="3" width="25.1796875" style="66" customWidth="1"/>
    <col min="4" max="4" width="19.26953125" style="66" customWidth="1"/>
    <col min="5" max="5" width="18.54296875" style="66" bestFit="1" customWidth="1"/>
    <col min="6" max="6" width="18.453125" style="66" customWidth="1"/>
    <col min="7" max="7" width="20.26953125" style="66" customWidth="1"/>
    <col min="8" max="8" width="14.81640625" style="66" customWidth="1"/>
    <col min="9" max="9" width="36.7265625" style="66" customWidth="1"/>
    <col min="10" max="10" width="2.453125" style="66" customWidth="1"/>
    <col min="11" max="11" width="13.26953125" style="66" customWidth="1"/>
    <col min="12" max="13" width="13.453125" style="66" customWidth="1"/>
    <col min="14" max="16384" width="9.1796875" style="66"/>
  </cols>
  <sheetData>
    <row r="1" spans="2:9" ht="20" x14ac:dyDescent="0.25">
      <c r="B1" s="221" t="s">
        <v>123</v>
      </c>
    </row>
    <row r="2" spans="2:9" ht="13" thickBot="1" x14ac:dyDescent="0.3"/>
    <row r="3" spans="2:9" ht="28.5" thickBot="1" x14ac:dyDescent="0.3">
      <c r="B3" s="1811" t="s">
        <v>437</v>
      </c>
      <c r="C3" s="1812"/>
      <c r="D3" s="1812"/>
      <c r="E3" s="1812"/>
      <c r="F3" s="1812"/>
      <c r="G3" s="1812"/>
      <c r="H3" s="1813"/>
    </row>
    <row r="4" spans="2:9" ht="32.5" customHeight="1" x14ac:dyDescent="0.4">
      <c r="B4" s="77"/>
    </row>
    <row r="5" spans="2:9" ht="4.9000000000000004" customHeight="1" thickBot="1" x14ac:dyDescent="0.45">
      <c r="B5" s="118"/>
      <c r="C5" s="118"/>
      <c r="D5" s="118"/>
      <c r="E5" s="118"/>
      <c r="F5" s="118"/>
      <c r="G5" s="118"/>
    </row>
    <row r="6" spans="2:9" s="79" customFormat="1" ht="20.5" thickBot="1" x14ac:dyDescent="0.3">
      <c r="B6" s="1814" t="s">
        <v>127</v>
      </c>
      <c r="C6" s="1815"/>
      <c r="D6" s="1815"/>
      <c r="E6" s="1816"/>
      <c r="F6" s="241"/>
      <c r="G6" s="241"/>
    </row>
    <row r="7" spans="2:9" ht="20" x14ac:dyDescent="0.4">
      <c r="B7" s="454"/>
      <c r="C7" s="455"/>
      <c r="D7" s="1817" t="s">
        <v>125</v>
      </c>
      <c r="E7" s="1797"/>
      <c r="F7" s="118"/>
      <c r="G7" s="118"/>
    </row>
    <row r="8" spans="2:9" ht="20" x14ac:dyDescent="0.4">
      <c r="B8" s="456"/>
      <c r="C8" s="457"/>
      <c r="D8" s="1818"/>
      <c r="E8" s="1798"/>
      <c r="F8" s="118"/>
      <c r="G8" s="118"/>
      <c r="I8" s="1157"/>
    </row>
    <row r="9" spans="2:9" ht="20.5" x14ac:dyDescent="0.4">
      <c r="B9" s="1819" t="s">
        <v>56</v>
      </c>
      <c r="C9" s="1820"/>
      <c r="D9" s="458"/>
      <c r="E9" s="459" t="s">
        <v>25</v>
      </c>
      <c r="F9" s="118"/>
      <c r="G9" s="118"/>
    </row>
    <row r="10" spans="2:9" ht="20" x14ac:dyDescent="0.4">
      <c r="B10" s="1821" t="s">
        <v>465</v>
      </c>
      <c r="C10" s="1822"/>
      <c r="D10" s="138"/>
      <c r="E10" s="139"/>
      <c r="F10" s="118"/>
      <c r="G10" s="118"/>
    </row>
    <row r="11" spans="2:9" ht="20.5" x14ac:dyDescent="0.4">
      <c r="B11" s="1823"/>
      <c r="C11" s="1824"/>
      <c r="D11" s="140">
        <f>'Megaflex NLA'!C46</f>
        <v>15.56</v>
      </c>
      <c r="E11" s="141">
        <f>ROUND(D11 * (1 + VAT), 2)</f>
        <v>17.89</v>
      </c>
      <c r="F11" s="118"/>
      <c r="G11" s="118"/>
    </row>
    <row r="12" spans="2:9" ht="20.5" thickBot="1" x14ac:dyDescent="0.45">
      <c r="B12" s="1825"/>
      <c r="C12" s="1826"/>
      <c r="D12" s="142"/>
      <c r="E12" s="143"/>
      <c r="F12" s="118"/>
      <c r="G12" s="118"/>
    </row>
    <row r="13" spans="2:9" ht="4.9000000000000004" customHeight="1" x14ac:dyDescent="0.25">
      <c r="B13" s="434"/>
      <c r="C13" s="434"/>
      <c r="D13" s="140"/>
      <c r="E13" s="242"/>
      <c r="F13" s="140"/>
      <c r="G13" s="242"/>
    </row>
    <row r="14" spans="2:9" ht="21" thickBot="1" x14ac:dyDescent="0.3">
      <c r="B14" s="434"/>
      <c r="C14" s="434"/>
      <c r="D14" s="140"/>
      <c r="E14" s="242"/>
      <c r="F14" s="140"/>
      <c r="G14" s="242"/>
    </row>
    <row r="15" spans="2:9" s="79" customFormat="1" ht="20.5" thickBot="1" x14ac:dyDescent="0.3">
      <c r="B15" s="1808" t="s">
        <v>55</v>
      </c>
      <c r="C15" s="1809"/>
      <c r="D15" s="1809"/>
      <c r="E15" s="1809"/>
      <c r="F15" s="1809"/>
      <c r="G15" s="1810"/>
    </row>
    <row r="16" spans="2:9" x14ac:dyDescent="0.25">
      <c r="B16" s="1790" t="s">
        <v>78</v>
      </c>
      <c r="C16" s="1791"/>
      <c r="D16" s="1793" t="s">
        <v>128</v>
      </c>
      <c r="E16" s="1794"/>
      <c r="F16" s="1793" t="s">
        <v>129</v>
      </c>
      <c r="G16" s="1797"/>
    </row>
    <row r="17" spans="2:9" ht="14" x14ac:dyDescent="0.25">
      <c r="B17" s="1792"/>
      <c r="C17" s="1771"/>
      <c r="D17" s="1795"/>
      <c r="E17" s="1796"/>
      <c r="F17" s="1795"/>
      <c r="G17" s="1798"/>
      <c r="H17" s="78"/>
      <c r="I17" s="78"/>
    </row>
    <row r="18" spans="2:9" x14ac:dyDescent="0.25">
      <c r="B18" s="1792"/>
      <c r="C18" s="1771"/>
      <c r="D18" s="1795"/>
      <c r="E18" s="1796"/>
      <c r="F18" s="1795"/>
      <c r="G18" s="1798"/>
    </row>
    <row r="19" spans="2:9" ht="20.5" x14ac:dyDescent="0.4">
      <c r="B19" s="1799" t="s">
        <v>106</v>
      </c>
      <c r="C19" s="1800"/>
      <c r="D19" s="460"/>
      <c r="E19" s="461"/>
      <c r="F19" s="460"/>
      <c r="G19" s="459"/>
    </row>
    <row r="20" spans="2:9" ht="20.5" x14ac:dyDescent="0.4">
      <c r="B20" s="1801" t="s">
        <v>107</v>
      </c>
      <c r="C20" s="1802"/>
      <c r="D20" s="462"/>
      <c r="E20" s="463" t="s">
        <v>25</v>
      </c>
      <c r="F20" s="462"/>
      <c r="G20" s="464" t="s">
        <v>25</v>
      </c>
    </row>
    <row r="21" spans="2:9" ht="20.5" x14ac:dyDescent="0.25">
      <c r="B21" s="1803" t="s">
        <v>66</v>
      </c>
      <c r="C21" s="1804"/>
      <c r="D21" s="127">
        <v>28.42</v>
      </c>
      <c r="E21" s="135">
        <f>ROUND(D21 * (1+ VAT), 2)</f>
        <v>32.68</v>
      </c>
      <c r="F21" s="127">
        <v>6.25</v>
      </c>
      <c r="G21" s="135">
        <f>ROUND(F21 * (1+ VAT), 2)</f>
        <v>7.19</v>
      </c>
    </row>
    <row r="22" spans="2:9" ht="20.5" x14ac:dyDescent="0.25">
      <c r="B22" s="1803" t="s">
        <v>67</v>
      </c>
      <c r="C22" s="1804"/>
      <c r="D22" s="130">
        <v>129.81</v>
      </c>
      <c r="E22" s="134">
        <f>ROUND(D22 * (1+ VAT), 2)</f>
        <v>149.28</v>
      </c>
      <c r="F22" s="130">
        <v>36.42</v>
      </c>
      <c r="G22" s="134">
        <f>ROUND(F22 * (1+ VAT), 2)</f>
        <v>41.88</v>
      </c>
    </row>
    <row r="23" spans="2:9" ht="20.5" x14ac:dyDescent="0.25">
      <c r="B23" s="1803" t="s">
        <v>82</v>
      </c>
      <c r="C23" s="1804"/>
      <c r="D23" s="130">
        <v>399.38</v>
      </c>
      <c r="E23" s="134">
        <f>ROUND(D23 * (1+ VAT), 2)</f>
        <v>459.29</v>
      </c>
      <c r="F23" s="130">
        <v>72.290000000000006</v>
      </c>
      <c r="G23" s="134">
        <f>ROUND(F23 * (1+ VAT), 2)</f>
        <v>83.13</v>
      </c>
    </row>
    <row r="24" spans="2:9" ht="20.5" x14ac:dyDescent="0.25">
      <c r="B24" s="1803" t="s">
        <v>68</v>
      </c>
      <c r="C24" s="1804"/>
      <c r="D24" s="127">
        <v>399.38</v>
      </c>
      <c r="E24" s="135">
        <f>ROUND(D24 * (1+ VAT), 2)</f>
        <v>459.29</v>
      </c>
      <c r="F24" s="127">
        <v>180</v>
      </c>
      <c r="G24" s="135">
        <f>ROUND(F24 * (1+ VAT), 2)</f>
        <v>207</v>
      </c>
    </row>
    <row r="25" spans="2:9" ht="21" thickBot="1" x14ac:dyDescent="0.3">
      <c r="B25" s="1805" t="s">
        <v>86</v>
      </c>
      <c r="C25" s="1806"/>
      <c r="D25" s="132">
        <v>7826.42</v>
      </c>
      <c r="E25" s="137">
        <f>ROUND(D25 * (1+ VAT), 2)</f>
        <v>9000.3799999999992</v>
      </c>
      <c r="F25" s="132">
        <v>249.94</v>
      </c>
      <c r="G25" s="137">
        <f>ROUND(F25 * (1+ VAT), 2)</f>
        <v>287.43</v>
      </c>
    </row>
    <row r="26" spans="2:9" ht="20.5" x14ac:dyDescent="0.4">
      <c r="B26" s="1807"/>
      <c r="C26" s="1807"/>
      <c r="D26" s="136"/>
      <c r="E26" s="161"/>
      <c r="F26" s="118"/>
      <c r="G26" s="118"/>
    </row>
    <row r="27" spans="2:9" ht="20.5" thickBot="1" x14ac:dyDescent="0.45">
      <c r="B27" s="118"/>
      <c r="C27" s="118"/>
      <c r="D27" s="118"/>
      <c r="E27" s="118"/>
      <c r="F27" s="118"/>
      <c r="G27" s="118"/>
    </row>
    <row r="28" spans="2:9" s="79" customFormat="1" ht="20.5" thickBot="1" x14ac:dyDescent="0.3">
      <c r="B28" s="1787" t="s">
        <v>65</v>
      </c>
      <c r="C28" s="1788"/>
      <c r="D28" s="1789"/>
      <c r="E28" s="243"/>
      <c r="F28" s="241"/>
      <c r="G28" s="241"/>
    </row>
    <row r="29" spans="2:9" ht="40" x14ac:dyDescent="0.4">
      <c r="B29" s="465" t="s">
        <v>38</v>
      </c>
      <c r="C29" s="466" t="s">
        <v>39</v>
      </c>
      <c r="D29" s="467" t="s">
        <v>40</v>
      </c>
      <c r="E29" s="246"/>
      <c r="F29" s="118"/>
      <c r="G29" s="118"/>
    </row>
    <row r="30" spans="2:9" ht="20" x14ac:dyDescent="0.4">
      <c r="B30" s="377" t="s">
        <v>28</v>
      </c>
      <c r="C30" s="376">
        <v>0</v>
      </c>
      <c r="D30" s="440">
        <v>1.0106999999999999</v>
      </c>
      <c r="E30" s="246"/>
      <c r="F30" s="118"/>
      <c r="G30" s="118"/>
    </row>
    <row r="31" spans="2:9" ht="20" x14ac:dyDescent="0.4">
      <c r="B31" s="377" t="s">
        <v>47</v>
      </c>
      <c r="C31" s="376">
        <v>1</v>
      </c>
      <c r="D31" s="440">
        <v>1.0207999999999999</v>
      </c>
      <c r="E31" s="246"/>
      <c r="F31" s="118"/>
      <c r="G31" s="118"/>
    </row>
    <row r="32" spans="2:9" ht="20" x14ac:dyDescent="0.4">
      <c r="B32" s="377" t="s">
        <v>48</v>
      </c>
      <c r="C32" s="376">
        <v>2</v>
      </c>
      <c r="D32" s="440">
        <v>1.0309999999999999</v>
      </c>
      <c r="E32" s="246"/>
      <c r="F32" s="118"/>
      <c r="G32" s="118"/>
    </row>
    <row r="33" spans="1:7" ht="20.5" thickBot="1" x14ac:dyDescent="0.45">
      <c r="B33" s="378" t="s">
        <v>31</v>
      </c>
      <c r="C33" s="379">
        <v>3</v>
      </c>
      <c r="D33" s="441">
        <v>1.0412999999999999</v>
      </c>
      <c r="E33" s="246"/>
      <c r="F33" s="118"/>
      <c r="G33" s="118"/>
    </row>
    <row r="34" spans="1:7" ht="22.9" customHeight="1" x14ac:dyDescent="0.4">
      <c r="B34" s="118"/>
      <c r="C34" s="118"/>
      <c r="D34" s="439"/>
      <c r="E34" s="118"/>
      <c r="F34" s="118"/>
      <c r="G34" s="118"/>
    </row>
    <row r="35" spans="1:7" ht="7.15" customHeight="1" thickBot="1" x14ac:dyDescent="0.45">
      <c r="B35" s="118"/>
      <c r="C35" s="118"/>
      <c r="D35" s="439"/>
      <c r="E35" s="118"/>
      <c r="F35" s="118"/>
      <c r="G35" s="118"/>
    </row>
    <row r="36" spans="1:7" ht="20" x14ac:dyDescent="0.4">
      <c r="B36" s="1768" t="s">
        <v>79</v>
      </c>
      <c r="C36" s="1780"/>
      <c r="D36" s="1782" t="s">
        <v>80</v>
      </c>
      <c r="E36" s="118"/>
      <c r="F36" s="118"/>
      <c r="G36" s="118"/>
    </row>
    <row r="37" spans="1:7" ht="20.5" x14ac:dyDescent="0.45">
      <c r="B37" s="1770"/>
      <c r="C37" s="1781"/>
      <c r="D37" s="1783"/>
      <c r="E37" s="118"/>
      <c r="F37" s="118"/>
      <c r="G37" s="250"/>
    </row>
    <row r="38" spans="1:7" ht="20" x14ac:dyDescent="0.4">
      <c r="A38" s="49"/>
      <c r="B38" s="433"/>
      <c r="C38" s="374" t="s">
        <v>72</v>
      </c>
      <c r="D38" s="442">
        <f>'Loss Factors'!P14</f>
        <v>0.97099999999999997</v>
      </c>
      <c r="E38" s="118"/>
      <c r="F38" s="118"/>
      <c r="G38" s="118"/>
    </row>
    <row r="39" spans="1:7" ht="20" x14ac:dyDescent="0.4">
      <c r="A39" s="49"/>
      <c r="B39" s="431"/>
      <c r="C39" s="375" t="s">
        <v>73</v>
      </c>
      <c r="D39" s="442">
        <f>'Loss Factors'!P15</f>
        <v>0.995</v>
      </c>
      <c r="E39" s="118"/>
      <c r="F39" s="118"/>
      <c r="G39" s="118"/>
    </row>
    <row r="40" spans="1:7" ht="20" x14ac:dyDescent="0.4">
      <c r="A40" s="49"/>
      <c r="B40" s="431"/>
      <c r="C40" s="375" t="s">
        <v>74</v>
      </c>
      <c r="D40" s="442">
        <f>'Loss Factors'!P16</f>
        <v>1.004</v>
      </c>
      <c r="E40" s="118"/>
      <c r="F40" s="118"/>
      <c r="G40" s="118"/>
    </row>
    <row r="41" spans="1:7" ht="20" x14ac:dyDescent="0.4">
      <c r="A41" s="49"/>
      <c r="B41" s="431"/>
      <c r="C41" s="375" t="s">
        <v>75</v>
      </c>
      <c r="D41" s="442">
        <f>'Loss Factors'!P17</f>
        <v>1.02</v>
      </c>
      <c r="E41" s="118"/>
      <c r="F41" s="118"/>
      <c r="G41" s="118"/>
    </row>
    <row r="42" spans="1:7" ht="20" x14ac:dyDescent="0.4">
      <c r="A42" s="49"/>
      <c r="B42" s="370"/>
      <c r="C42" s="375" t="s">
        <v>87</v>
      </c>
      <c r="D42" s="442">
        <f>'Loss Factors'!P18</f>
        <v>1.0229999999999999</v>
      </c>
      <c r="E42" s="118"/>
      <c r="F42" s="118"/>
      <c r="G42" s="118"/>
    </row>
    <row r="43" spans="1:7" ht="20.5" thickBot="1" x14ac:dyDescent="0.45">
      <c r="A43" s="49"/>
      <c r="B43" s="432"/>
      <c r="C43" s="380" t="s">
        <v>77</v>
      </c>
      <c r="D43" s="443">
        <f>'Loss Factors'!P19</f>
        <v>1.0209999999999999</v>
      </c>
      <c r="E43" s="118"/>
      <c r="F43" s="118"/>
      <c r="G43" s="118"/>
    </row>
    <row r="44" spans="1:7" ht="4.9000000000000004" customHeight="1" x14ac:dyDescent="0.4">
      <c r="B44" s="118"/>
      <c r="C44" s="118"/>
      <c r="D44" s="118"/>
      <c r="E44" s="118"/>
      <c r="F44" s="118"/>
      <c r="G44" s="118"/>
    </row>
    <row r="45" spans="1:7" ht="20.5" thickBot="1" x14ac:dyDescent="0.45">
      <c r="B45" s="118"/>
      <c r="C45" s="118"/>
      <c r="D45" s="118"/>
      <c r="E45" s="118"/>
      <c r="F45" s="118"/>
      <c r="G45" s="118"/>
    </row>
    <row r="46" spans="1:7" ht="20" x14ac:dyDescent="0.4">
      <c r="B46" s="1768" t="s">
        <v>359</v>
      </c>
      <c r="C46" s="1769"/>
      <c r="D46" s="1784" t="s">
        <v>151</v>
      </c>
      <c r="E46" s="1785"/>
      <c r="F46" s="118"/>
      <c r="G46" s="118"/>
    </row>
    <row r="47" spans="1:7" ht="20.5" x14ac:dyDescent="0.45">
      <c r="B47" s="1772"/>
      <c r="C47" s="1773"/>
      <c r="D47" s="462"/>
      <c r="E47" s="464" t="s">
        <v>25</v>
      </c>
      <c r="F47" s="118"/>
      <c r="G47" s="250"/>
    </row>
    <row r="48" spans="1:7" ht="20.5" x14ac:dyDescent="0.4">
      <c r="B48" s="433"/>
      <c r="C48" s="371" t="s">
        <v>28</v>
      </c>
      <c r="D48" s="127">
        <f>'WEPS NLA'!Q11</f>
        <v>19.7</v>
      </c>
      <c r="E48" s="135">
        <f>ROUND(D48 * (1+ VAT), 2)</f>
        <v>22.66</v>
      </c>
      <c r="F48" s="118"/>
      <c r="G48" s="118"/>
    </row>
    <row r="49" spans="2:7" ht="20.5" x14ac:dyDescent="0.4">
      <c r="B49" s="431"/>
      <c r="C49" s="372" t="s">
        <v>47</v>
      </c>
      <c r="D49" s="130">
        <f>'WEPS NLA'!Q15</f>
        <v>19.86</v>
      </c>
      <c r="E49" s="134">
        <f>ROUND(D49 * (1+ VAT), 2)</f>
        <v>22.84</v>
      </c>
      <c r="F49" s="118"/>
      <c r="G49" s="118"/>
    </row>
    <row r="50" spans="2:7" ht="20.5" x14ac:dyDescent="0.4">
      <c r="B50" s="370"/>
      <c r="C50" s="372" t="s">
        <v>48</v>
      </c>
      <c r="D50" s="130">
        <f>'WEPS NLA'!Q19</f>
        <v>20.16</v>
      </c>
      <c r="E50" s="134">
        <f>ROUND(D50 * (1+ VAT), 2)</f>
        <v>23.18</v>
      </c>
      <c r="F50" s="118"/>
      <c r="G50" s="118"/>
    </row>
    <row r="51" spans="2:7" ht="21" thickBot="1" x14ac:dyDescent="0.45">
      <c r="B51" s="432"/>
      <c r="C51" s="373" t="s">
        <v>31</v>
      </c>
      <c r="D51" s="355">
        <f>'WEPS NLA'!Q23</f>
        <v>20.3</v>
      </c>
      <c r="E51" s="137">
        <f>ROUND(D51 * (1+ VAT), 2)</f>
        <v>23.35</v>
      </c>
      <c r="F51" s="118"/>
      <c r="G51" s="118"/>
    </row>
    <row r="52" spans="2:7" ht="7.15" customHeight="1" x14ac:dyDescent="0.4">
      <c r="B52" s="118"/>
      <c r="C52" s="118"/>
      <c r="D52" s="153"/>
      <c r="E52" s="153"/>
      <c r="F52" s="118"/>
      <c r="G52" s="118"/>
    </row>
    <row r="53" spans="2:7" ht="20.5" thickBot="1" x14ac:dyDescent="0.45">
      <c r="B53" s="118"/>
      <c r="C53" s="118"/>
      <c r="D53" s="153"/>
      <c r="E53" s="153"/>
      <c r="F53" s="118"/>
      <c r="G53" s="118"/>
    </row>
    <row r="54" spans="2:7" ht="20" x14ac:dyDescent="0.4">
      <c r="B54" s="1768" t="s">
        <v>71</v>
      </c>
      <c r="C54" s="1769"/>
      <c r="D54" s="1786" t="s">
        <v>130</v>
      </c>
      <c r="E54" s="1775"/>
      <c r="F54" s="118"/>
      <c r="G54" s="118"/>
    </row>
    <row r="55" spans="2:7" ht="20.5" x14ac:dyDescent="0.45">
      <c r="B55" s="1772"/>
      <c r="C55" s="1773"/>
      <c r="D55" s="462"/>
      <c r="E55" s="464" t="s">
        <v>25</v>
      </c>
      <c r="F55" s="118"/>
      <c r="G55" s="250"/>
    </row>
    <row r="56" spans="2:7" ht="20.5" x14ac:dyDescent="0.4">
      <c r="B56" s="433"/>
      <c r="C56" s="371" t="s">
        <v>72</v>
      </c>
      <c r="D56" s="127">
        <v>0</v>
      </c>
      <c r="E56" s="135">
        <f t="shared" ref="E56:E61" si="0">ROUND(D56 * (1+ VAT), 2)</f>
        <v>0</v>
      </c>
      <c r="F56" s="118"/>
      <c r="G56" s="118"/>
    </row>
    <row r="57" spans="2:7" ht="20.5" x14ac:dyDescent="0.4">
      <c r="B57" s="431"/>
      <c r="C57" s="372" t="s">
        <v>73</v>
      </c>
      <c r="D57" s="130">
        <v>0</v>
      </c>
      <c r="E57" s="134">
        <f t="shared" si="0"/>
        <v>0</v>
      </c>
      <c r="F57" s="118"/>
      <c r="G57" s="118"/>
    </row>
    <row r="58" spans="2:7" ht="20.5" x14ac:dyDescent="0.4">
      <c r="B58" s="431"/>
      <c r="C58" s="372" t="s">
        <v>74</v>
      </c>
      <c r="D58" s="127">
        <v>4.1399999999999997</v>
      </c>
      <c r="E58" s="135">
        <f t="shared" si="0"/>
        <v>4.76</v>
      </c>
      <c r="F58" s="118"/>
      <c r="G58" s="118"/>
    </row>
    <row r="59" spans="2:7" ht="20.5" x14ac:dyDescent="0.4">
      <c r="B59" s="431"/>
      <c r="C59" s="372" t="s">
        <v>75</v>
      </c>
      <c r="D59" s="130">
        <v>13.77</v>
      </c>
      <c r="E59" s="134">
        <f t="shared" si="0"/>
        <v>15.84</v>
      </c>
      <c r="F59" s="118"/>
      <c r="G59" s="118"/>
    </row>
    <row r="60" spans="2:7" ht="20.5" x14ac:dyDescent="0.4">
      <c r="B60" s="370"/>
      <c r="C60" s="372" t="s">
        <v>87</v>
      </c>
      <c r="D60" s="127">
        <v>17.63</v>
      </c>
      <c r="E60" s="135">
        <f t="shared" si="0"/>
        <v>20.27</v>
      </c>
      <c r="F60" s="118"/>
      <c r="G60" s="118"/>
    </row>
    <row r="61" spans="2:7" ht="21" thickBot="1" x14ac:dyDescent="0.45">
      <c r="B61" s="432"/>
      <c r="C61" s="373" t="s">
        <v>77</v>
      </c>
      <c r="D61" s="123">
        <v>16.36</v>
      </c>
      <c r="E61" s="381">
        <f t="shared" si="0"/>
        <v>18.809999999999999</v>
      </c>
      <c r="F61" s="118"/>
      <c r="G61" s="118"/>
    </row>
    <row r="62" spans="2:7" ht="3.65" customHeight="1" x14ac:dyDescent="0.4">
      <c r="B62" s="118"/>
      <c r="C62" s="118"/>
      <c r="D62" s="118"/>
      <c r="E62" s="118"/>
      <c r="F62" s="118"/>
      <c r="G62" s="118"/>
    </row>
    <row r="63" spans="2:7" ht="7.9" customHeight="1" thickBot="1" x14ac:dyDescent="0.45">
      <c r="B63" s="118"/>
      <c r="C63" s="118"/>
      <c r="D63" s="118"/>
      <c r="E63" s="118"/>
      <c r="F63" s="118"/>
      <c r="G63" s="118"/>
    </row>
    <row r="64" spans="2:7" ht="20" x14ac:dyDescent="0.4">
      <c r="B64" s="1768" t="s">
        <v>360</v>
      </c>
      <c r="C64" s="1769"/>
      <c r="D64" s="1774" t="s">
        <v>161</v>
      </c>
      <c r="E64" s="1775"/>
      <c r="F64" s="118"/>
      <c r="G64" s="118"/>
    </row>
    <row r="65" spans="2:7" ht="20.5" x14ac:dyDescent="0.4">
      <c r="B65" s="1770"/>
      <c r="C65" s="1771"/>
      <c r="D65" s="468"/>
      <c r="E65" s="469"/>
      <c r="F65" s="118"/>
      <c r="G65" s="118"/>
    </row>
    <row r="66" spans="2:7" ht="20.5" x14ac:dyDescent="0.4">
      <c r="B66" s="1772"/>
      <c r="C66" s="1773"/>
      <c r="D66" s="470"/>
      <c r="E66" s="471" t="s">
        <v>25</v>
      </c>
      <c r="F66" s="118"/>
      <c r="G66" s="118"/>
    </row>
    <row r="67" spans="2:7" ht="20.5" x14ac:dyDescent="0.4">
      <c r="B67" s="1776" t="s">
        <v>69</v>
      </c>
      <c r="C67" s="1777"/>
      <c r="D67" s="420">
        <v>0.71</v>
      </c>
      <c r="E67" s="382">
        <f>ROUND(D67 * (1+ VAT), 2)</f>
        <v>0.82</v>
      </c>
      <c r="F67" s="118"/>
      <c r="G67" s="118"/>
    </row>
    <row r="68" spans="2:7" ht="21" thickBot="1" x14ac:dyDescent="0.45">
      <c r="B68" s="1778" t="s">
        <v>70</v>
      </c>
      <c r="C68" s="1779"/>
      <c r="D68" s="421">
        <v>0.71</v>
      </c>
      <c r="E68" s="383">
        <f>ROUND(D68 * (1+ VAT), 2)</f>
        <v>0.82</v>
      </c>
      <c r="F68" s="118"/>
      <c r="G68" s="118"/>
    </row>
    <row r="69" spans="2:7" ht="7.9" customHeight="1" x14ac:dyDescent="0.4">
      <c r="B69" s="118"/>
      <c r="C69" s="118"/>
      <c r="D69" s="118"/>
      <c r="E69" s="118"/>
      <c r="F69" s="118"/>
      <c r="G69" s="118"/>
    </row>
    <row r="70" spans="2:7" ht="20" x14ac:dyDescent="0.4">
      <c r="B70" s="118"/>
      <c r="C70" s="118"/>
      <c r="D70" s="118"/>
      <c r="E70" s="118"/>
      <c r="F70" s="118"/>
      <c r="G70" s="118"/>
    </row>
  </sheetData>
  <mergeCells count="28">
    <mergeCell ref="B15:G15"/>
    <mergeCell ref="B3:H3"/>
    <mergeCell ref="B6:E6"/>
    <mergeCell ref="D7:E8"/>
    <mergeCell ref="B9:C9"/>
    <mergeCell ref="B10:C12"/>
    <mergeCell ref="B28:D28"/>
    <mergeCell ref="B16:C18"/>
    <mergeCell ref="D16:E18"/>
    <mergeCell ref="F16:G18"/>
    <mergeCell ref="B19:C19"/>
    <mergeCell ref="B20:C20"/>
    <mergeCell ref="B21:C21"/>
    <mergeCell ref="B22:C22"/>
    <mergeCell ref="B23:C23"/>
    <mergeCell ref="B24:C24"/>
    <mergeCell ref="B25:C25"/>
    <mergeCell ref="B26:C26"/>
    <mergeCell ref="B64:C66"/>
    <mergeCell ref="D64:E64"/>
    <mergeCell ref="B67:C67"/>
    <mergeCell ref="B68:C68"/>
    <mergeCell ref="B36:C37"/>
    <mergeCell ref="D36:D37"/>
    <mergeCell ref="B46:C47"/>
    <mergeCell ref="D46:E46"/>
    <mergeCell ref="B54:C55"/>
    <mergeCell ref="D54:E54"/>
  </mergeCells>
  <hyperlinks>
    <hyperlink ref="B1" location="Menu!A1" display="Back to menu" xr:uid="{00000000-0004-0000-1E00-000000000000}"/>
  </hyperlinks>
  <pageMargins left="0.7" right="0.7" top="0.75" bottom="0.75" header="0.3" footer="0.3"/>
  <pageSetup scale="5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6">
    <tabColor theme="4" tint="0.59999389629810485"/>
    <pageSetUpPr fitToPage="1"/>
  </sheetPr>
  <dimension ref="A2:O121"/>
  <sheetViews>
    <sheetView showGridLines="0" zoomScale="50" zoomScaleNormal="50" workbookViewId="0">
      <selection activeCell="N19" sqref="N19"/>
    </sheetView>
  </sheetViews>
  <sheetFormatPr defaultColWidth="9.1796875" defaultRowHeight="12.5" x14ac:dyDescent="0.25"/>
  <cols>
    <col min="1" max="1" width="2.81640625" style="66" customWidth="1"/>
    <col min="2" max="2" width="27.1796875" style="66" bestFit="1" customWidth="1"/>
    <col min="3" max="3" width="31.26953125" style="66" bestFit="1" customWidth="1"/>
    <col min="4" max="4" width="27.1796875" style="66" bestFit="1" customWidth="1"/>
    <col min="5" max="5" width="18.1796875" style="66" customWidth="1"/>
    <col min="6" max="6" width="31.26953125" style="66" bestFit="1" customWidth="1"/>
    <col min="7" max="8" width="18.1796875" style="66" customWidth="1"/>
    <col min="9" max="9" width="21.7265625" style="66" customWidth="1"/>
    <col min="10" max="10" width="12" style="66" customWidth="1"/>
    <col min="11" max="11" width="9.1796875" style="66" customWidth="1"/>
    <col min="12" max="12" width="18.54296875" style="66" customWidth="1"/>
    <col min="13" max="13" width="22.453125" style="66" customWidth="1"/>
    <col min="14" max="16" width="17.26953125" style="66" customWidth="1"/>
    <col min="17" max="16384" width="9.1796875" style="66"/>
  </cols>
  <sheetData>
    <row r="2" spans="2:15" ht="20" x14ac:dyDescent="0.25">
      <c r="B2" s="221" t="s">
        <v>123</v>
      </c>
    </row>
    <row r="3" spans="2:15" ht="13" thickBot="1" x14ac:dyDescent="0.3"/>
    <row r="4" spans="2:15" ht="46.5" customHeight="1" thickBot="1" x14ac:dyDescent="0.3">
      <c r="B4" s="1811" t="s">
        <v>438</v>
      </c>
      <c r="C4" s="1812"/>
      <c r="D4" s="1812"/>
      <c r="E4" s="1812"/>
      <c r="F4" s="1812"/>
      <c r="G4" s="1812"/>
      <c r="H4" s="1813"/>
    </row>
    <row r="5" spans="2:15" ht="12.75" customHeight="1" x14ac:dyDescent="0.25"/>
    <row r="6" spans="2:15" ht="13" thickBot="1" x14ac:dyDescent="0.3"/>
    <row r="7" spans="2:15" ht="38.25" customHeight="1" x14ac:dyDescent="0.4">
      <c r="B7" s="1883" t="s">
        <v>385</v>
      </c>
      <c r="C7" s="1875"/>
      <c r="D7" s="1827" t="s">
        <v>131</v>
      </c>
      <c r="E7" s="1828"/>
      <c r="F7" s="118"/>
      <c r="G7" s="118"/>
      <c r="H7" s="118"/>
      <c r="I7" s="118"/>
      <c r="J7" s="118"/>
      <c r="K7" s="118"/>
      <c r="L7" s="118"/>
      <c r="M7" s="118"/>
      <c r="N7" s="118"/>
      <c r="O7" s="118"/>
    </row>
    <row r="8" spans="2:15" ht="17.25" customHeight="1" x14ac:dyDescent="0.4">
      <c r="B8" s="1772"/>
      <c r="C8" s="1773"/>
      <c r="D8" s="482"/>
      <c r="E8" s="459" t="s">
        <v>25</v>
      </c>
      <c r="F8" s="118"/>
      <c r="G8" s="118"/>
      <c r="H8" s="118"/>
      <c r="I8" s="118"/>
      <c r="J8" s="118"/>
      <c r="K8" s="118"/>
      <c r="L8" s="118"/>
      <c r="M8" s="118"/>
      <c r="N8" s="118"/>
      <c r="O8" s="118"/>
    </row>
    <row r="9" spans="2:15" ht="18" customHeight="1" x14ac:dyDescent="0.4">
      <c r="B9" s="183" t="s">
        <v>5</v>
      </c>
      <c r="C9" s="251"/>
      <c r="D9" s="154">
        <v>0.8</v>
      </c>
      <c r="E9" s="155">
        <f>ROUND(D9 * (1 + VAT), 2)</f>
        <v>0.92</v>
      </c>
      <c r="F9" s="118"/>
      <c r="G9" s="118"/>
      <c r="H9" s="118"/>
      <c r="I9" s="118"/>
      <c r="J9" s="118"/>
      <c r="K9" s="118"/>
      <c r="L9" s="118"/>
      <c r="M9" s="118"/>
      <c r="N9" s="118"/>
      <c r="O9" s="118"/>
    </row>
    <row r="10" spans="2:15" ht="17.25" customHeight="1" x14ac:dyDescent="0.4">
      <c r="B10" s="184" t="s">
        <v>6</v>
      </c>
      <c r="C10" s="236"/>
      <c r="D10" s="140">
        <v>0.79</v>
      </c>
      <c r="E10" s="156">
        <f>ROUND(D10 * (1 + VAT), 2)</f>
        <v>0.91</v>
      </c>
      <c r="F10" s="118"/>
      <c r="G10" s="118"/>
      <c r="H10" s="118"/>
      <c r="I10" s="118"/>
      <c r="J10" s="118"/>
      <c r="K10" s="118"/>
      <c r="L10" s="118"/>
      <c r="M10" s="118"/>
      <c r="N10" s="118"/>
      <c r="O10" s="118"/>
    </row>
    <row r="11" spans="2:15" ht="26.5" customHeight="1" thickBot="1" x14ac:dyDescent="0.45">
      <c r="B11" s="185" t="s">
        <v>7</v>
      </c>
      <c r="C11" s="236"/>
      <c r="D11" s="140">
        <v>0.77</v>
      </c>
      <c r="E11" s="156">
        <f>ROUND(D11 * (1 + VAT), 2)</f>
        <v>0.89</v>
      </c>
      <c r="F11" s="118"/>
      <c r="G11" s="118"/>
      <c r="H11" s="118"/>
      <c r="I11" s="118"/>
      <c r="J11" s="118"/>
      <c r="K11" s="118"/>
      <c r="L11" s="118"/>
      <c r="M11" s="118"/>
      <c r="N11" s="118"/>
      <c r="O11" s="118"/>
    </row>
    <row r="12" spans="2:15" ht="10.9" customHeight="1" thickBot="1" x14ac:dyDescent="0.45">
      <c r="B12" s="252"/>
      <c r="C12" s="253"/>
      <c r="D12" s="254"/>
      <c r="E12" s="255"/>
      <c r="F12" s="118"/>
      <c r="G12" s="118"/>
      <c r="H12" s="118"/>
      <c r="I12" s="118"/>
      <c r="J12" s="118"/>
      <c r="K12" s="118"/>
      <c r="L12" s="118"/>
      <c r="M12" s="118"/>
      <c r="N12" s="118"/>
      <c r="O12" s="118"/>
    </row>
    <row r="13" spans="2:15" ht="20.5" hidden="1" thickBot="1" x14ac:dyDescent="0.45">
      <c r="B13" s="118"/>
      <c r="C13" s="118"/>
      <c r="D13" s="118"/>
      <c r="E13" s="225"/>
      <c r="F13" s="118"/>
      <c r="G13" s="118"/>
      <c r="H13" s="118"/>
      <c r="I13" s="118"/>
      <c r="J13" s="118"/>
      <c r="K13" s="118"/>
      <c r="L13" s="118"/>
      <c r="M13" s="118"/>
      <c r="N13" s="118"/>
      <c r="O13" s="118"/>
    </row>
    <row r="14" spans="2:15" ht="20.5" hidden="1" thickBot="1" x14ac:dyDescent="0.45">
      <c r="B14" s="118"/>
      <c r="C14" s="118"/>
      <c r="D14" s="118"/>
      <c r="E14" s="256"/>
      <c r="F14" s="118"/>
      <c r="G14" s="118"/>
      <c r="H14" s="118"/>
      <c r="I14" s="118"/>
      <c r="J14" s="118"/>
      <c r="K14" s="118"/>
      <c r="L14" s="118"/>
      <c r="M14" s="118"/>
      <c r="N14" s="118"/>
      <c r="O14" s="118"/>
    </row>
    <row r="15" spans="2:15" ht="42.75" customHeight="1" x14ac:dyDescent="0.4">
      <c r="B15" s="1883" t="s">
        <v>361</v>
      </c>
      <c r="C15" s="1875"/>
      <c r="D15" s="1827" t="s">
        <v>132</v>
      </c>
      <c r="E15" s="1828"/>
      <c r="F15" s="118"/>
      <c r="G15" s="118"/>
      <c r="H15" s="118"/>
      <c r="I15" s="118"/>
      <c r="J15" s="118"/>
      <c r="K15" s="118"/>
      <c r="L15" s="118"/>
      <c r="M15" s="118"/>
      <c r="N15" s="118"/>
      <c r="O15" s="118"/>
    </row>
    <row r="16" spans="2:15" ht="20.5" x14ac:dyDescent="0.4">
      <c r="B16" s="1772"/>
      <c r="C16" s="1773"/>
      <c r="D16" s="482"/>
      <c r="E16" s="459" t="s">
        <v>25</v>
      </c>
      <c r="F16" s="118"/>
      <c r="G16" s="118"/>
      <c r="H16" s="118"/>
      <c r="I16" s="118"/>
      <c r="J16" s="118"/>
      <c r="K16" s="118"/>
      <c r="L16" s="118"/>
      <c r="M16" s="118"/>
      <c r="N16" s="118"/>
      <c r="O16" s="118"/>
    </row>
    <row r="17" spans="2:15" ht="17.25" customHeight="1" x14ac:dyDescent="0.4">
      <c r="B17" s="183" t="s">
        <v>5</v>
      </c>
      <c r="C17" s="257"/>
      <c r="D17" s="157">
        <v>0.8</v>
      </c>
      <c r="E17" s="155">
        <f>ROUND(D17 * (1 + VAT), 2)</f>
        <v>0.92</v>
      </c>
      <c r="F17" s="118"/>
      <c r="G17" s="118"/>
      <c r="H17" s="118"/>
      <c r="I17" s="118"/>
      <c r="J17" s="118"/>
      <c r="K17" s="118"/>
      <c r="L17" s="118"/>
      <c r="M17" s="118"/>
      <c r="N17" s="118"/>
      <c r="O17" s="118"/>
    </row>
    <row r="18" spans="2:15" ht="22.15" customHeight="1" thickBot="1" x14ac:dyDescent="0.45">
      <c r="B18" s="258" t="s">
        <v>9</v>
      </c>
      <c r="C18" s="259"/>
      <c r="D18" s="158">
        <v>0.8</v>
      </c>
      <c r="E18" s="159">
        <f>ROUND(D18 * (1 + VAT), 2)</f>
        <v>0.92</v>
      </c>
      <c r="F18" s="118"/>
      <c r="G18" s="118"/>
      <c r="H18" s="118"/>
      <c r="I18" s="118"/>
      <c r="J18" s="118"/>
      <c r="K18" s="118"/>
      <c r="L18" s="118"/>
      <c r="M18" s="118"/>
      <c r="N18" s="118"/>
      <c r="O18" s="118"/>
    </row>
    <row r="19" spans="2:15" ht="12" customHeight="1" x14ac:dyDescent="0.4"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</row>
    <row r="20" spans="2:15" ht="20.5" thickBot="1" x14ac:dyDescent="0.45">
      <c r="B20" s="259"/>
      <c r="C20" s="118"/>
      <c r="D20" s="118"/>
      <c r="E20" s="118"/>
      <c r="F20" s="259"/>
      <c r="G20" s="118"/>
      <c r="H20" s="118"/>
      <c r="I20" s="118"/>
      <c r="J20" s="118"/>
      <c r="K20" s="118"/>
      <c r="L20" s="118"/>
      <c r="M20" s="118"/>
      <c r="N20" s="118"/>
      <c r="O20" s="118"/>
    </row>
    <row r="21" spans="2:15" ht="20.25" customHeight="1" thickBot="1" x14ac:dyDescent="0.45">
      <c r="B21" s="260"/>
      <c r="C21" s="392" t="s">
        <v>26</v>
      </c>
      <c r="D21" s="368" t="s">
        <v>1</v>
      </c>
      <c r="E21" s="393" t="s">
        <v>81</v>
      </c>
      <c r="F21" s="394"/>
      <c r="G21" s="118"/>
      <c r="H21" s="118"/>
      <c r="I21" s="118"/>
      <c r="J21" s="118"/>
      <c r="K21" s="118"/>
      <c r="L21" s="118"/>
      <c r="M21" s="118"/>
      <c r="N21" s="118"/>
      <c r="O21" s="118"/>
    </row>
    <row r="22" spans="2:15" ht="20.5" x14ac:dyDescent="0.4">
      <c r="B22" s="261"/>
      <c r="C22" s="395"/>
      <c r="D22" s="396"/>
      <c r="E22" s="397"/>
      <c r="F22" s="398" t="s">
        <v>25</v>
      </c>
      <c r="G22" s="225"/>
      <c r="H22" s="118"/>
      <c r="I22" s="118"/>
      <c r="J22" s="118"/>
      <c r="K22" s="118"/>
      <c r="L22" s="118"/>
      <c r="M22" s="118"/>
      <c r="N22" s="118"/>
      <c r="O22" s="118"/>
    </row>
    <row r="23" spans="2:15" ht="21.65" customHeight="1" x14ac:dyDescent="0.4">
      <c r="B23" s="1853" t="s">
        <v>49</v>
      </c>
      <c r="C23" s="403" t="s">
        <v>28</v>
      </c>
      <c r="D23" s="343" t="s">
        <v>5</v>
      </c>
      <c r="E23" s="387">
        <f>'Megaflex NLA'!Q8</f>
        <v>17.510000000000002</v>
      </c>
      <c r="F23" s="390">
        <f t="shared" ref="F23:F34" si="0">ROUND(E23 * (1 + VAT), 2)</f>
        <v>20.14</v>
      </c>
      <c r="G23" s="118"/>
      <c r="H23" s="118"/>
      <c r="I23" s="118"/>
      <c r="J23" s="118"/>
      <c r="K23" s="118"/>
      <c r="L23" s="118"/>
      <c r="M23" s="118"/>
      <c r="N23" s="118"/>
      <c r="O23" s="118"/>
    </row>
    <row r="24" spans="2:15" ht="21.65" customHeight="1" x14ac:dyDescent="0.4">
      <c r="B24" s="1853"/>
      <c r="C24" s="403"/>
      <c r="D24" s="343" t="s">
        <v>6</v>
      </c>
      <c r="E24" s="124">
        <f>'Megaflex NLA'!Q9</f>
        <v>16</v>
      </c>
      <c r="F24" s="120">
        <f t="shared" si="0"/>
        <v>18.399999999999999</v>
      </c>
      <c r="G24" s="118"/>
      <c r="H24" s="439"/>
      <c r="I24" s="118"/>
      <c r="J24" s="118"/>
      <c r="K24" s="118"/>
      <c r="L24" s="118"/>
      <c r="M24" s="118"/>
      <c r="N24" s="118"/>
      <c r="O24" s="118"/>
    </row>
    <row r="25" spans="2:15" ht="21.65" customHeight="1" x14ac:dyDescent="0.4">
      <c r="B25" s="1853"/>
      <c r="C25" s="403"/>
      <c r="D25" s="343" t="s">
        <v>7</v>
      </c>
      <c r="E25" s="124">
        <f>'Megaflex NLA'!Q10</f>
        <v>15.57</v>
      </c>
      <c r="F25" s="120">
        <f t="shared" si="0"/>
        <v>17.91</v>
      </c>
      <c r="G25" s="118"/>
      <c r="H25" s="439"/>
      <c r="I25" s="118"/>
      <c r="J25" s="118"/>
      <c r="K25" s="118"/>
      <c r="L25" s="118"/>
      <c r="M25" s="118"/>
      <c r="N25" s="118"/>
      <c r="O25" s="118"/>
    </row>
    <row r="26" spans="2:15" ht="21.65" customHeight="1" x14ac:dyDescent="0.4">
      <c r="B26" s="1853"/>
      <c r="C26" s="404" t="s">
        <v>47</v>
      </c>
      <c r="D26" s="400" t="s">
        <v>5</v>
      </c>
      <c r="E26" s="387">
        <f>'Megaflex NLA'!Q12</f>
        <v>17.63</v>
      </c>
      <c r="F26" s="390">
        <f t="shared" si="0"/>
        <v>20.27</v>
      </c>
      <c r="G26" s="118"/>
      <c r="H26" s="439"/>
      <c r="I26" s="118"/>
      <c r="J26" s="118"/>
      <c r="K26" s="118"/>
      <c r="L26" s="118"/>
      <c r="M26" s="118"/>
      <c r="N26" s="118"/>
      <c r="O26" s="118"/>
    </row>
    <row r="27" spans="2:15" ht="21.65" customHeight="1" x14ac:dyDescent="0.4">
      <c r="B27" s="1853"/>
      <c r="C27" s="405"/>
      <c r="D27" s="262" t="s">
        <v>6</v>
      </c>
      <c r="E27" s="124">
        <f>'Megaflex NLA'!Q13</f>
        <v>16.14</v>
      </c>
      <c r="F27" s="120">
        <f t="shared" si="0"/>
        <v>18.559999999999999</v>
      </c>
      <c r="G27" s="118"/>
      <c r="H27" s="439"/>
      <c r="I27" s="118"/>
      <c r="J27" s="118"/>
      <c r="K27" s="118"/>
      <c r="L27" s="118"/>
      <c r="M27" s="118"/>
      <c r="N27" s="118"/>
      <c r="O27" s="118"/>
    </row>
    <row r="28" spans="2:15" ht="21.65" customHeight="1" x14ac:dyDescent="0.4">
      <c r="B28" s="1853"/>
      <c r="C28" s="263"/>
      <c r="D28" s="264" t="s">
        <v>7</v>
      </c>
      <c r="E28" s="124">
        <f>'Megaflex NLA'!Q14</f>
        <v>15.69</v>
      </c>
      <c r="F28" s="120">
        <f t="shared" si="0"/>
        <v>18.04</v>
      </c>
      <c r="G28" s="118"/>
      <c r="H28" s="439"/>
      <c r="I28" s="118"/>
      <c r="J28" s="118"/>
      <c r="K28" s="118"/>
      <c r="L28" s="118"/>
      <c r="M28" s="118"/>
      <c r="N28" s="118"/>
      <c r="O28" s="118"/>
    </row>
    <row r="29" spans="2:15" ht="21.65" customHeight="1" x14ac:dyDescent="0.4">
      <c r="B29" s="1853"/>
      <c r="C29" s="405" t="s">
        <v>48</v>
      </c>
      <c r="D29" s="262" t="s">
        <v>5</v>
      </c>
      <c r="E29" s="387">
        <f>'Megaflex NLA'!Q16</f>
        <v>17.84</v>
      </c>
      <c r="F29" s="390">
        <f t="shared" si="0"/>
        <v>20.52</v>
      </c>
      <c r="G29" s="118"/>
      <c r="H29" s="439"/>
      <c r="I29" s="118"/>
      <c r="J29" s="118"/>
      <c r="K29" s="118"/>
      <c r="L29" s="118"/>
      <c r="M29" s="118"/>
      <c r="N29" s="118"/>
      <c r="O29" s="118"/>
    </row>
    <row r="30" spans="2:15" ht="21.65" customHeight="1" x14ac:dyDescent="0.4">
      <c r="B30" s="1853"/>
      <c r="C30" s="405"/>
      <c r="D30" s="262" t="s">
        <v>6</v>
      </c>
      <c r="E30" s="124">
        <f>'Megaflex NLA'!Q17</f>
        <v>16.29</v>
      </c>
      <c r="F30" s="120">
        <f t="shared" si="0"/>
        <v>18.73</v>
      </c>
      <c r="G30" s="118"/>
      <c r="H30" s="439"/>
      <c r="I30" s="118"/>
      <c r="J30" s="118"/>
      <c r="K30" s="118"/>
      <c r="L30" s="118"/>
      <c r="M30" s="118"/>
      <c r="N30" s="118"/>
      <c r="O30" s="118"/>
    </row>
    <row r="31" spans="2:15" ht="21.65" customHeight="1" x14ac:dyDescent="0.4">
      <c r="B31" s="1853"/>
      <c r="C31" s="405"/>
      <c r="D31" s="262" t="s">
        <v>7</v>
      </c>
      <c r="E31" s="124">
        <f>'Megaflex NLA'!Q18</f>
        <v>15.78</v>
      </c>
      <c r="F31" s="120">
        <f t="shared" si="0"/>
        <v>18.149999999999999</v>
      </c>
      <c r="G31" s="118"/>
      <c r="H31" s="439"/>
      <c r="I31" s="118"/>
      <c r="J31" s="118"/>
      <c r="K31" s="118"/>
      <c r="L31" s="118"/>
      <c r="M31" s="118"/>
      <c r="N31" s="118"/>
      <c r="O31" s="118"/>
    </row>
    <row r="32" spans="2:15" ht="21.65" customHeight="1" x14ac:dyDescent="0.4">
      <c r="B32" s="1853"/>
      <c r="C32" s="1850" t="s">
        <v>31</v>
      </c>
      <c r="D32" s="406" t="s">
        <v>5</v>
      </c>
      <c r="E32" s="387">
        <f>'Megaflex NLA'!Q20</f>
        <v>17.95</v>
      </c>
      <c r="F32" s="390">
        <f t="shared" si="0"/>
        <v>20.64</v>
      </c>
      <c r="G32" s="118"/>
      <c r="H32" s="439"/>
      <c r="I32" s="118"/>
      <c r="J32" s="118"/>
      <c r="K32" s="118"/>
      <c r="L32" s="118"/>
      <c r="M32" s="118"/>
      <c r="N32" s="118"/>
      <c r="O32" s="118"/>
    </row>
    <row r="33" spans="2:15" ht="21.65" customHeight="1" x14ac:dyDescent="0.4">
      <c r="B33" s="1853"/>
      <c r="C33" s="1851"/>
      <c r="D33" s="343" t="s">
        <v>6</v>
      </c>
      <c r="E33" s="124">
        <f>'Megaflex NLA'!Q21</f>
        <v>16.48</v>
      </c>
      <c r="F33" s="120">
        <f t="shared" si="0"/>
        <v>18.95</v>
      </c>
      <c r="G33" s="118"/>
      <c r="H33" s="439"/>
      <c r="I33" s="118"/>
      <c r="J33" s="118"/>
      <c r="K33" s="118"/>
      <c r="L33" s="118"/>
      <c r="M33" s="118"/>
      <c r="N33" s="118"/>
      <c r="O33" s="118"/>
    </row>
    <row r="34" spans="2:15" ht="21.65" customHeight="1" thickBot="1" x14ac:dyDescent="0.45">
      <c r="B34" s="1854"/>
      <c r="C34" s="1852"/>
      <c r="D34" s="401" t="s">
        <v>7</v>
      </c>
      <c r="E34" s="125">
        <f>'Megaflex NLA'!Q22</f>
        <v>15.93</v>
      </c>
      <c r="F34" s="122">
        <f t="shared" si="0"/>
        <v>18.32</v>
      </c>
      <c r="G34" s="118"/>
      <c r="H34" s="439"/>
      <c r="I34" s="118"/>
      <c r="J34" s="118"/>
      <c r="K34" s="118"/>
      <c r="L34" s="118"/>
      <c r="M34" s="118"/>
      <c r="N34" s="118"/>
      <c r="O34" s="118"/>
    </row>
    <row r="35" spans="2:15" ht="15" customHeight="1" x14ac:dyDescent="0.4">
      <c r="B35" s="222"/>
      <c r="C35" s="265"/>
      <c r="D35" s="238"/>
      <c r="E35" s="160"/>
      <c r="F35" s="161"/>
      <c r="G35" s="118"/>
      <c r="H35" s="118"/>
      <c r="I35" s="118"/>
      <c r="J35" s="118"/>
      <c r="K35" s="118"/>
      <c r="L35" s="118"/>
      <c r="M35" s="118"/>
      <c r="N35" s="118"/>
      <c r="O35" s="118"/>
    </row>
    <row r="36" spans="2:15" ht="16.5" customHeight="1" thickBot="1" x14ac:dyDescent="0.45">
      <c r="B36" s="118"/>
      <c r="C36" s="118"/>
      <c r="D36" s="118"/>
      <c r="E36" s="118"/>
      <c r="F36" s="256"/>
      <c r="G36" s="118"/>
      <c r="H36" s="118"/>
      <c r="I36" s="118"/>
      <c r="J36" s="118"/>
      <c r="K36" s="118"/>
      <c r="L36" s="118"/>
      <c r="M36" s="118"/>
      <c r="N36" s="118"/>
      <c r="O36" s="118"/>
    </row>
    <row r="37" spans="2:15" ht="20.25" customHeight="1" thickBot="1" x14ac:dyDescent="0.45">
      <c r="B37" s="260"/>
      <c r="C37" s="392" t="s">
        <v>26</v>
      </c>
      <c r="D37" s="368" t="s">
        <v>1</v>
      </c>
      <c r="E37" s="402" t="s">
        <v>81</v>
      </c>
      <c r="F37" s="394"/>
      <c r="G37" s="118"/>
      <c r="H37" s="118"/>
      <c r="I37" s="118"/>
      <c r="J37" s="118"/>
      <c r="K37" s="118"/>
      <c r="L37" s="118"/>
      <c r="M37" s="118"/>
      <c r="N37" s="118"/>
      <c r="O37" s="118"/>
    </row>
    <row r="38" spans="2:15" ht="21.65" customHeight="1" x14ac:dyDescent="0.4">
      <c r="B38" s="261"/>
      <c r="C38" s="395"/>
      <c r="D38" s="396"/>
      <c r="E38" s="397"/>
      <c r="F38" s="398" t="s">
        <v>25</v>
      </c>
      <c r="G38" s="118"/>
      <c r="H38" s="118"/>
      <c r="I38" s="118"/>
      <c r="J38" s="118"/>
      <c r="K38" s="118"/>
      <c r="L38" s="118"/>
      <c r="M38" s="118"/>
      <c r="N38" s="118"/>
      <c r="O38" s="118"/>
    </row>
    <row r="39" spans="2:15" ht="21.65" customHeight="1" x14ac:dyDescent="0.4">
      <c r="B39" s="1853" t="s">
        <v>50</v>
      </c>
      <c r="C39" s="369" t="s">
        <v>28</v>
      </c>
      <c r="D39" s="343" t="s">
        <v>5</v>
      </c>
      <c r="E39" s="387">
        <f>'Ruraflex NLA'!Q8</f>
        <v>36.6</v>
      </c>
      <c r="F39" s="390">
        <f t="shared" ref="F39:F46" si="1">ROUND(E39 * (1 + VAT), 2)</f>
        <v>42.09</v>
      </c>
      <c r="G39" s="118"/>
      <c r="H39" s="118"/>
      <c r="I39" s="118"/>
      <c r="J39" s="118"/>
      <c r="K39" s="118"/>
      <c r="L39" s="118"/>
      <c r="M39" s="118"/>
      <c r="N39" s="118"/>
      <c r="O39" s="118"/>
    </row>
    <row r="40" spans="2:15" ht="21.65" customHeight="1" x14ac:dyDescent="0.4">
      <c r="B40" s="1853"/>
      <c r="C40" s="369"/>
      <c r="D40" s="343" t="s">
        <v>6</v>
      </c>
      <c r="E40" s="124">
        <f>'Ruraflex NLA'!Q9</f>
        <v>33.54</v>
      </c>
      <c r="F40" s="120">
        <f t="shared" si="1"/>
        <v>38.57</v>
      </c>
      <c r="G40" s="118"/>
      <c r="H40" s="439"/>
      <c r="I40" s="118"/>
      <c r="J40" s="118"/>
      <c r="K40" s="118"/>
      <c r="L40" s="118"/>
      <c r="M40" s="118"/>
      <c r="N40" s="118"/>
      <c r="O40" s="118"/>
    </row>
    <row r="41" spans="2:15" ht="21.65" customHeight="1" x14ac:dyDescent="0.4">
      <c r="B41" s="1853"/>
      <c r="C41" s="399" t="s">
        <v>47</v>
      </c>
      <c r="D41" s="400" t="s">
        <v>5</v>
      </c>
      <c r="E41" s="387">
        <f>'Ruraflex NLA'!Q12</f>
        <v>36.71</v>
      </c>
      <c r="F41" s="390">
        <f t="shared" si="1"/>
        <v>42.22</v>
      </c>
      <c r="G41" s="118"/>
      <c r="H41" s="439"/>
      <c r="I41" s="118"/>
      <c r="J41" s="118"/>
      <c r="K41" s="118"/>
      <c r="L41" s="118"/>
      <c r="M41" s="118"/>
      <c r="N41" s="118"/>
      <c r="O41" s="118"/>
    </row>
    <row r="42" spans="2:15" ht="21.65" customHeight="1" x14ac:dyDescent="0.4">
      <c r="B42" s="1853"/>
      <c r="C42" s="370"/>
      <c r="D42" s="262" t="s">
        <v>6</v>
      </c>
      <c r="E42" s="124">
        <f>'Ruraflex NLA'!Q13</f>
        <v>33.729999999999997</v>
      </c>
      <c r="F42" s="120">
        <f t="shared" si="1"/>
        <v>38.79</v>
      </c>
      <c r="G42" s="118"/>
      <c r="H42" s="439"/>
      <c r="I42" s="118"/>
      <c r="J42" s="118"/>
      <c r="K42" s="118"/>
      <c r="L42" s="118"/>
      <c r="M42" s="118"/>
      <c r="N42" s="118"/>
      <c r="O42" s="118"/>
    </row>
    <row r="43" spans="2:15" ht="21.65" customHeight="1" x14ac:dyDescent="0.4">
      <c r="B43" s="1853"/>
      <c r="C43" s="399" t="s">
        <v>48</v>
      </c>
      <c r="D43" s="400" t="s">
        <v>5</v>
      </c>
      <c r="E43" s="387">
        <f>'Ruraflex NLA'!Q16</f>
        <v>36.89</v>
      </c>
      <c r="F43" s="390">
        <f t="shared" si="1"/>
        <v>42.42</v>
      </c>
      <c r="G43" s="118"/>
      <c r="H43" s="439"/>
      <c r="I43" s="118"/>
      <c r="J43" s="118"/>
      <c r="K43" s="118"/>
      <c r="L43" s="118"/>
      <c r="M43" s="118"/>
      <c r="N43" s="118"/>
      <c r="O43" s="118"/>
    </row>
    <row r="44" spans="2:15" ht="21.65" customHeight="1" x14ac:dyDescent="0.4">
      <c r="B44" s="1853"/>
      <c r="C44" s="370"/>
      <c r="D44" s="264" t="s">
        <v>6</v>
      </c>
      <c r="E44" s="124">
        <f>'Ruraflex NLA'!Q17</f>
        <v>33.9</v>
      </c>
      <c r="F44" s="120">
        <f t="shared" si="1"/>
        <v>38.99</v>
      </c>
      <c r="G44" s="118"/>
      <c r="H44" s="439"/>
      <c r="I44" s="118"/>
      <c r="J44" s="118"/>
      <c r="K44" s="118"/>
      <c r="L44" s="118"/>
      <c r="M44" s="118"/>
      <c r="N44" s="118"/>
      <c r="O44" s="118"/>
    </row>
    <row r="45" spans="2:15" ht="21.65" customHeight="1" x14ac:dyDescent="0.4">
      <c r="B45" s="1853"/>
      <c r="C45" s="1897" t="s">
        <v>31</v>
      </c>
      <c r="D45" s="343" t="s">
        <v>5</v>
      </c>
      <c r="E45" s="387">
        <f>'Ruraflex NLA'!Q20</f>
        <v>37.06</v>
      </c>
      <c r="F45" s="390">
        <f t="shared" si="1"/>
        <v>42.62</v>
      </c>
      <c r="G45" s="118"/>
      <c r="H45" s="439"/>
      <c r="I45" s="118"/>
      <c r="J45" s="118"/>
      <c r="K45" s="118"/>
      <c r="L45" s="118"/>
      <c r="M45" s="118"/>
      <c r="N45" s="118"/>
      <c r="O45" s="118"/>
    </row>
    <row r="46" spans="2:15" ht="21.65" customHeight="1" thickBot="1" x14ac:dyDescent="0.45">
      <c r="B46" s="1854"/>
      <c r="C46" s="1898"/>
      <c r="D46" s="401" t="s">
        <v>6</v>
      </c>
      <c r="E46" s="125">
        <f>'Ruraflex NLA'!Q21</f>
        <v>33.909999999999997</v>
      </c>
      <c r="F46" s="122">
        <f t="shared" si="1"/>
        <v>39</v>
      </c>
      <c r="G46" s="118"/>
      <c r="H46" s="439"/>
      <c r="I46" s="118"/>
      <c r="J46" s="118"/>
      <c r="K46" s="118"/>
      <c r="L46" s="118"/>
      <c r="M46" s="118"/>
      <c r="N46" s="118"/>
      <c r="O46" s="118"/>
    </row>
    <row r="47" spans="2:15" ht="16.5" customHeight="1" x14ac:dyDescent="0.4">
      <c r="B47" s="222"/>
      <c r="C47" s="238"/>
      <c r="D47" s="238"/>
      <c r="E47" s="160"/>
      <c r="F47" s="161"/>
      <c r="G47" s="118"/>
      <c r="H47" s="118"/>
      <c r="I47" s="118"/>
      <c r="J47" s="118"/>
      <c r="K47" s="118"/>
      <c r="L47" s="118"/>
      <c r="M47" s="118"/>
      <c r="N47" s="118"/>
      <c r="O47" s="118"/>
    </row>
    <row r="48" spans="2:15" ht="20.5" thickBot="1" x14ac:dyDescent="0.45">
      <c r="B48" s="256"/>
      <c r="C48" s="256"/>
      <c r="D48" s="256"/>
      <c r="E48" s="256"/>
      <c r="F48" s="256"/>
      <c r="G48" s="259"/>
      <c r="H48" s="259"/>
      <c r="I48" s="259"/>
      <c r="J48" s="225"/>
      <c r="K48" s="225"/>
      <c r="L48" s="118"/>
      <c r="M48" s="118"/>
      <c r="N48" s="118"/>
      <c r="O48" s="118"/>
    </row>
    <row r="49" spans="2:15" ht="35.25" customHeight="1" thickBot="1" x14ac:dyDescent="0.45">
      <c r="B49" s="1894" t="s">
        <v>368</v>
      </c>
      <c r="C49" s="1895"/>
      <c r="D49" s="1895"/>
      <c r="E49" s="1895"/>
      <c r="F49" s="1895"/>
      <c r="G49" s="1895"/>
      <c r="H49" s="1895"/>
      <c r="I49" s="1896"/>
      <c r="J49" s="266"/>
      <c r="K49" s="266"/>
      <c r="L49" s="118"/>
      <c r="M49" s="118"/>
      <c r="N49" s="118"/>
      <c r="O49" s="118"/>
    </row>
    <row r="50" spans="2:15" ht="12.75" customHeight="1" x14ac:dyDescent="0.4">
      <c r="B50" s="472"/>
      <c r="C50" s="473"/>
      <c r="D50" s="1784" t="s">
        <v>152</v>
      </c>
      <c r="E50" s="1845"/>
      <c r="F50" s="1846" t="s">
        <v>126</v>
      </c>
      <c r="G50" s="1849"/>
      <c r="H50" s="1846" t="s">
        <v>124</v>
      </c>
      <c r="I50" s="1847"/>
      <c r="J50" s="118"/>
      <c r="K50" s="118"/>
      <c r="L50" s="118"/>
      <c r="M50" s="118"/>
      <c r="N50" s="118"/>
      <c r="O50" s="118"/>
    </row>
    <row r="51" spans="2:15" ht="59.65" customHeight="1" x14ac:dyDescent="0.4">
      <c r="B51" s="472"/>
      <c r="C51" s="457"/>
      <c r="D51" s="1795"/>
      <c r="E51" s="1796"/>
      <c r="F51" s="1848"/>
      <c r="G51" s="1800"/>
      <c r="H51" s="1848"/>
      <c r="I51" s="1844"/>
      <c r="J51" s="118"/>
      <c r="K51" s="118"/>
      <c r="L51" s="118"/>
      <c r="M51" s="118"/>
      <c r="N51" s="118"/>
      <c r="O51" s="118"/>
    </row>
    <row r="52" spans="2:15" ht="25.5" customHeight="1" x14ac:dyDescent="0.4">
      <c r="B52" s="1819" t="s">
        <v>54</v>
      </c>
      <c r="C52" s="1820"/>
      <c r="D52" s="474"/>
      <c r="E52" s="461" t="s">
        <v>25</v>
      </c>
      <c r="F52" s="474"/>
      <c r="G52" s="461" t="s">
        <v>25</v>
      </c>
      <c r="H52" s="475"/>
      <c r="I52" s="459" t="s">
        <v>25</v>
      </c>
      <c r="J52" s="118"/>
      <c r="K52" s="118"/>
      <c r="L52" s="118"/>
      <c r="M52" s="118"/>
      <c r="N52" s="118"/>
      <c r="O52" s="118"/>
    </row>
    <row r="53" spans="2:15" ht="21.65" customHeight="1" x14ac:dyDescent="0.4">
      <c r="B53" s="1855" t="s">
        <v>5</v>
      </c>
      <c r="C53" s="1856"/>
      <c r="D53" s="387">
        <f>'Megaflex NLA'!E30</f>
        <v>34.79</v>
      </c>
      <c r="E53" s="384">
        <f>ROUND(D53 * (1 + VAT), 2)</f>
        <v>40.01</v>
      </c>
      <c r="F53" s="407">
        <f>'Megaflex NLA'!G30</f>
        <v>65.959999999999994</v>
      </c>
      <c r="G53" s="385">
        <f>ROUND(F53 * (1 + VAT), 2)</f>
        <v>75.849999999999994</v>
      </c>
      <c r="H53" s="386">
        <f>'Megaflex NLA'!I30</f>
        <v>0</v>
      </c>
      <c r="I53" s="388">
        <f>ROUND(H53 * (1 + VAT), 2)</f>
        <v>0</v>
      </c>
      <c r="J53" s="118"/>
      <c r="K53" s="118"/>
      <c r="L53" s="118"/>
      <c r="M53" s="118"/>
      <c r="N53" s="118"/>
      <c r="O53" s="118"/>
    </row>
    <row r="54" spans="2:15" ht="21.65" customHeight="1" x14ac:dyDescent="0.4">
      <c r="B54" s="1860" t="s">
        <v>6</v>
      </c>
      <c r="C54" s="1839"/>
      <c r="D54" s="124">
        <f>'Megaflex NLA'!E31</f>
        <v>31.91</v>
      </c>
      <c r="E54" s="119">
        <f>ROUND(D54 * (1 + VAT), 2)</f>
        <v>36.700000000000003</v>
      </c>
      <c r="F54" s="124">
        <f>'Megaflex NLA'!G31</f>
        <v>60.52</v>
      </c>
      <c r="G54" s="119">
        <f>ROUND(F54 * (1 + VAT), 2)</f>
        <v>69.599999999999994</v>
      </c>
      <c r="H54" s="344">
        <f>'Megaflex NLA'!I31</f>
        <v>0</v>
      </c>
      <c r="I54" s="121">
        <f>ROUND(H54 * (1 + VAT), 2)</f>
        <v>0</v>
      </c>
      <c r="J54" s="118"/>
      <c r="K54" s="118"/>
      <c r="L54" s="118"/>
      <c r="M54" s="118"/>
      <c r="N54" s="118"/>
      <c r="O54" s="118"/>
    </row>
    <row r="55" spans="2:15" ht="21.65" customHeight="1" x14ac:dyDescent="0.4">
      <c r="B55" s="1860" t="s">
        <v>7</v>
      </c>
      <c r="C55" s="1839"/>
      <c r="D55" s="124">
        <f>'Megaflex NLA'!E32</f>
        <v>11.4</v>
      </c>
      <c r="E55" s="119">
        <f>ROUND(D55 * (1 + VAT), 2)</f>
        <v>13.11</v>
      </c>
      <c r="F55" s="408">
        <f>'Megaflex NLA'!G32</f>
        <v>21.09</v>
      </c>
      <c r="G55" s="119">
        <f>ROUND(F55 * (1 + VAT), 2)</f>
        <v>24.25</v>
      </c>
      <c r="H55" s="124">
        <f>'Megaflex NLA'!I32</f>
        <v>28.11</v>
      </c>
      <c r="I55" s="120">
        <f>ROUND(H55 * (1 + VAT), 2)</f>
        <v>32.33</v>
      </c>
      <c r="J55" s="118"/>
      <c r="K55" s="118"/>
      <c r="L55" s="118"/>
      <c r="M55" s="118"/>
      <c r="N55" s="118"/>
      <c r="O55" s="118"/>
    </row>
    <row r="56" spans="2:15" ht="21.65" customHeight="1" thickBot="1" x14ac:dyDescent="0.45">
      <c r="B56" s="1859" t="s">
        <v>8</v>
      </c>
      <c r="C56" s="1858"/>
      <c r="D56" s="389">
        <f>'Megaflex NLA'!E33</f>
        <v>0</v>
      </c>
      <c r="E56" s="345">
        <f>ROUND(D56 * (1 + VAT), 2)</f>
        <v>0</v>
      </c>
      <c r="F56" s="409">
        <f>'Megaflex NLA'!G33</f>
        <v>0</v>
      </c>
      <c r="G56" s="345">
        <f>ROUND(F56 * (1 + VAT), 2)</f>
        <v>0</v>
      </c>
      <c r="H56" s="125">
        <f>'Megaflex NLA'!I33</f>
        <v>28.11</v>
      </c>
      <c r="I56" s="122">
        <f>ROUND(H56 * (1 + VAT), 2)</f>
        <v>32.33</v>
      </c>
      <c r="J56" s="118"/>
      <c r="K56" s="118"/>
      <c r="L56" s="118"/>
      <c r="M56" s="118"/>
      <c r="N56" s="118"/>
      <c r="O56" s="118"/>
    </row>
    <row r="57" spans="2:15" ht="16.5" customHeight="1" x14ac:dyDescent="0.4">
      <c r="B57" s="231"/>
      <c r="C57" s="231"/>
      <c r="D57" s="136"/>
      <c r="E57" s="161"/>
      <c r="F57" s="136"/>
      <c r="G57" s="161"/>
      <c r="H57" s="136"/>
      <c r="I57" s="161"/>
      <c r="J57" s="118"/>
      <c r="K57" s="118"/>
      <c r="L57" s="118"/>
      <c r="M57" s="118"/>
      <c r="N57" s="118"/>
      <c r="O57" s="118"/>
    </row>
    <row r="58" spans="2:15" ht="18" customHeight="1" thickBot="1" x14ac:dyDescent="0.45">
      <c r="B58" s="80"/>
      <c r="C58" s="235"/>
      <c r="D58" s="136"/>
      <c r="E58" s="161"/>
      <c r="F58" s="136"/>
      <c r="G58" s="161"/>
      <c r="H58" s="136"/>
      <c r="I58" s="161"/>
      <c r="J58" s="118"/>
      <c r="K58" s="118"/>
      <c r="L58" s="118"/>
      <c r="M58" s="118"/>
      <c r="N58" s="118"/>
      <c r="O58" s="118"/>
    </row>
    <row r="59" spans="2:15" ht="25.5" customHeight="1" thickBot="1" x14ac:dyDescent="0.45">
      <c r="B59" s="1808" t="s">
        <v>367</v>
      </c>
      <c r="C59" s="1809"/>
      <c r="D59" s="1809"/>
      <c r="E59" s="1809"/>
      <c r="F59" s="1809"/>
      <c r="G59" s="1810"/>
      <c r="H59" s="118"/>
      <c r="I59" s="118"/>
      <c r="J59" s="118"/>
      <c r="K59" s="118"/>
      <c r="L59" s="118"/>
      <c r="M59" s="118"/>
      <c r="N59" s="118"/>
      <c r="O59" s="118"/>
    </row>
    <row r="60" spans="2:15" ht="25.5" customHeight="1" x14ac:dyDescent="0.4">
      <c r="B60" s="476"/>
      <c r="C60" s="477"/>
      <c r="D60" s="1784" t="s">
        <v>142</v>
      </c>
      <c r="E60" s="1849"/>
      <c r="F60" s="1846" t="s">
        <v>133</v>
      </c>
      <c r="G60" s="1847"/>
      <c r="H60" s="118"/>
      <c r="I60" s="118"/>
      <c r="J60" s="118"/>
      <c r="K60" s="118"/>
      <c r="L60" s="118"/>
      <c r="M60" s="118"/>
      <c r="N60" s="118"/>
      <c r="O60" s="118"/>
    </row>
    <row r="61" spans="2:15" ht="25.5" customHeight="1" x14ac:dyDescent="0.4">
      <c r="B61" s="478"/>
      <c r="C61" s="479"/>
      <c r="D61" s="1843"/>
      <c r="E61" s="1800"/>
      <c r="F61" s="1848"/>
      <c r="G61" s="1844"/>
      <c r="H61" s="118"/>
      <c r="I61" s="118"/>
      <c r="J61" s="118"/>
      <c r="K61" s="118"/>
      <c r="L61" s="118"/>
      <c r="M61" s="118"/>
      <c r="N61" s="118"/>
      <c r="O61" s="118"/>
    </row>
    <row r="62" spans="2:15" ht="20.5" x14ac:dyDescent="0.4">
      <c r="B62" s="1772" t="s">
        <v>1</v>
      </c>
      <c r="C62" s="1773"/>
      <c r="D62" s="480"/>
      <c r="E62" s="461" t="s">
        <v>25</v>
      </c>
      <c r="F62" s="480"/>
      <c r="G62" s="459" t="s">
        <v>25</v>
      </c>
      <c r="H62" s="118"/>
      <c r="I62" s="118"/>
      <c r="J62" s="118"/>
      <c r="K62" s="118"/>
      <c r="L62" s="118"/>
      <c r="M62" s="118"/>
      <c r="N62" s="118"/>
      <c r="O62" s="118"/>
    </row>
    <row r="63" spans="2:15" ht="21.65" customHeight="1" x14ac:dyDescent="0.4">
      <c r="B63" s="1855" t="s">
        <v>5</v>
      </c>
      <c r="C63" s="1856"/>
      <c r="D63" s="387">
        <f>'Ruraflex NLA'!Q8</f>
        <v>36.6</v>
      </c>
      <c r="E63" s="384">
        <f>ROUND(D63 * (1 + VAT), 2)</f>
        <v>42.09</v>
      </c>
      <c r="F63" s="422">
        <f>'Ruraflex NLA'!N28</f>
        <v>52.09</v>
      </c>
      <c r="G63" s="390">
        <f>ROUND(F63 * (1 + VAT), 2)</f>
        <v>59.9</v>
      </c>
      <c r="H63" s="118"/>
      <c r="I63" s="118"/>
      <c r="J63" s="118"/>
      <c r="K63" s="118"/>
      <c r="L63" s="118"/>
      <c r="M63" s="118"/>
      <c r="N63" s="118"/>
      <c r="O63" s="118"/>
    </row>
    <row r="64" spans="2:15" ht="21.65" customHeight="1" thickBot="1" x14ac:dyDescent="0.45">
      <c r="B64" s="1857" t="s">
        <v>9</v>
      </c>
      <c r="C64" s="1858"/>
      <c r="D64" s="125">
        <f>'Ruraflex NLA'!Q9</f>
        <v>33.54</v>
      </c>
      <c r="E64" s="391">
        <f>ROUND(D64 * (1 + VAT), 2)</f>
        <v>38.57</v>
      </c>
      <c r="F64" s="423">
        <f>'Ruraflex NLA'!N29</f>
        <v>45.67</v>
      </c>
      <c r="G64" s="122">
        <f>ROUND(F64 * (1 + VAT), 2)</f>
        <v>52.52</v>
      </c>
      <c r="H64" s="118"/>
      <c r="I64" s="118"/>
      <c r="J64" s="118"/>
      <c r="K64" s="118"/>
      <c r="L64" s="118"/>
      <c r="M64" s="118"/>
      <c r="N64" s="118"/>
      <c r="O64" s="118"/>
    </row>
    <row r="65" spans="2:15" ht="20.5" x14ac:dyDescent="0.4">
      <c r="B65" s="231"/>
      <c r="C65" s="231"/>
      <c r="D65" s="136"/>
      <c r="E65" s="161"/>
      <c r="F65" s="267"/>
      <c r="G65" s="234"/>
      <c r="H65" s="118"/>
      <c r="I65" s="118"/>
      <c r="J65" s="118"/>
      <c r="K65" s="118"/>
      <c r="L65" s="118"/>
      <c r="M65" s="118"/>
      <c r="N65" s="118"/>
      <c r="O65" s="118"/>
    </row>
    <row r="66" spans="2:15" ht="4.9000000000000004" customHeight="1" thickBot="1" x14ac:dyDescent="0.45"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</row>
    <row r="67" spans="2:15" ht="20.25" customHeight="1" thickBot="1" x14ac:dyDescent="0.45">
      <c r="B67" s="1833" t="s">
        <v>362</v>
      </c>
      <c r="C67" s="1834"/>
      <c r="D67" s="1834"/>
      <c r="E67" s="1835"/>
      <c r="F67" s="118"/>
      <c r="G67" s="118"/>
      <c r="H67" s="136"/>
      <c r="I67" s="161"/>
      <c r="J67" s="118"/>
      <c r="K67" s="118"/>
      <c r="L67" s="118"/>
      <c r="M67" s="118"/>
      <c r="N67" s="118"/>
      <c r="O67" s="118"/>
    </row>
    <row r="68" spans="2:15" ht="20.5" x14ac:dyDescent="0.4">
      <c r="B68" s="454"/>
      <c r="C68" s="481"/>
      <c r="D68" s="1827" t="s">
        <v>144</v>
      </c>
      <c r="E68" s="1842"/>
      <c r="F68" s="118"/>
      <c r="G68" s="118"/>
      <c r="H68" s="136"/>
      <c r="I68" s="161"/>
      <c r="J68" s="118"/>
      <c r="K68" s="118"/>
      <c r="L68" s="118"/>
      <c r="M68" s="118"/>
      <c r="N68" s="118"/>
      <c r="O68" s="118"/>
    </row>
    <row r="69" spans="2:15" ht="21.75" customHeight="1" x14ac:dyDescent="0.4">
      <c r="B69" s="456"/>
      <c r="C69" s="457"/>
      <c r="D69" s="1843"/>
      <c r="E69" s="1844"/>
      <c r="F69" s="118"/>
      <c r="G69" s="118"/>
      <c r="H69" s="118"/>
      <c r="I69" s="118"/>
      <c r="J69" s="118"/>
      <c r="K69" s="118"/>
      <c r="L69" s="118"/>
      <c r="M69" s="118"/>
      <c r="N69" s="118"/>
      <c r="O69" s="118"/>
    </row>
    <row r="70" spans="2:15" ht="20.5" x14ac:dyDescent="0.4">
      <c r="B70" s="1819" t="s">
        <v>54</v>
      </c>
      <c r="C70" s="1820"/>
      <c r="D70" s="480"/>
      <c r="E70" s="459" t="s">
        <v>25</v>
      </c>
      <c r="F70" s="118"/>
      <c r="G70" s="118"/>
      <c r="H70" s="118"/>
      <c r="I70" s="118"/>
      <c r="J70" s="118"/>
      <c r="K70" s="118"/>
      <c r="L70" s="118"/>
      <c r="M70" s="118"/>
      <c r="N70" s="118"/>
      <c r="O70" s="118"/>
    </row>
    <row r="71" spans="2:15" ht="17.25" customHeight="1" x14ac:dyDescent="0.4">
      <c r="B71" s="1836" t="s">
        <v>5</v>
      </c>
      <c r="C71" s="1837"/>
      <c r="D71" s="162"/>
      <c r="E71" s="163"/>
      <c r="F71" s="118"/>
      <c r="G71" s="118"/>
      <c r="H71" s="118"/>
      <c r="I71" s="118"/>
      <c r="J71" s="118"/>
      <c r="K71" s="118"/>
      <c r="L71" s="118"/>
      <c r="M71" s="118"/>
      <c r="N71" s="118"/>
      <c r="O71" s="118"/>
    </row>
    <row r="72" spans="2:15" ht="17.25" customHeight="1" x14ac:dyDescent="0.4">
      <c r="B72" s="1838" t="s">
        <v>6</v>
      </c>
      <c r="C72" s="1839"/>
      <c r="D72" s="164"/>
      <c r="E72" s="165"/>
      <c r="F72" s="118"/>
      <c r="G72" s="118"/>
      <c r="H72" s="118"/>
      <c r="I72" s="118"/>
      <c r="J72" s="118"/>
      <c r="K72" s="118"/>
      <c r="L72" s="118"/>
      <c r="M72" s="118"/>
      <c r="N72" s="118"/>
      <c r="O72" s="118"/>
    </row>
    <row r="73" spans="2:15" ht="21.65" customHeight="1" thickBot="1" x14ac:dyDescent="0.45">
      <c r="B73" s="1840" t="s">
        <v>7</v>
      </c>
      <c r="C73" s="1841"/>
      <c r="D73" s="166">
        <v>28.13</v>
      </c>
      <c r="E73" s="167">
        <f>ROUND(D73 * (1 + VAT), 2)</f>
        <v>32.35</v>
      </c>
      <c r="F73" s="118"/>
      <c r="G73" s="118"/>
      <c r="H73" s="118"/>
      <c r="I73" s="118"/>
      <c r="J73" s="118"/>
      <c r="K73" s="118"/>
      <c r="L73" s="118"/>
      <c r="M73" s="118"/>
      <c r="N73" s="118"/>
      <c r="O73" s="118"/>
    </row>
    <row r="74" spans="2:15" ht="23.25" customHeight="1" thickBot="1" x14ac:dyDescent="0.45">
      <c r="B74" s="231"/>
      <c r="C74" s="231"/>
      <c r="D74" s="136"/>
      <c r="E74" s="161"/>
      <c r="F74" s="118"/>
      <c r="G74" s="118"/>
      <c r="H74" s="118"/>
      <c r="I74" s="118"/>
      <c r="J74" s="118"/>
      <c r="K74" s="118"/>
      <c r="L74" s="118"/>
      <c r="M74" s="118"/>
      <c r="N74" s="118"/>
      <c r="O74" s="118"/>
    </row>
    <row r="75" spans="2:15" ht="20" x14ac:dyDescent="0.4">
      <c r="B75" s="1888" t="s">
        <v>363</v>
      </c>
      <c r="C75" s="1889"/>
      <c r="D75" s="1889"/>
      <c r="E75" s="1889"/>
      <c r="F75" s="1889"/>
      <c r="G75" s="1889"/>
      <c r="H75" s="1889"/>
      <c r="I75" s="1890"/>
      <c r="J75" s="118"/>
      <c r="K75" s="118"/>
      <c r="L75" s="1883" t="s">
        <v>363</v>
      </c>
      <c r="M75" s="1884"/>
      <c r="N75" s="1884"/>
      <c r="O75" s="1785"/>
    </row>
    <row r="76" spans="2:15" ht="20.25" customHeight="1" thickBot="1" x14ac:dyDescent="0.45">
      <c r="B76" s="1891"/>
      <c r="C76" s="1892"/>
      <c r="D76" s="1892"/>
      <c r="E76" s="1892"/>
      <c r="F76" s="1892"/>
      <c r="G76" s="1892"/>
      <c r="H76" s="1892"/>
      <c r="I76" s="1893"/>
      <c r="J76" s="118"/>
      <c r="K76" s="118"/>
      <c r="L76" s="1885"/>
      <c r="M76" s="1886"/>
      <c r="N76" s="1886"/>
      <c r="O76" s="1887"/>
    </row>
    <row r="77" spans="2:15" ht="25.5" customHeight="1" x14ac:dyDescent="0.4">
      <c r="B77" s="1066"/>
      <c r="C77" s="1067"/>
      <c r="D77" s="1879" t="s">
        <v>134</v>
      </c>
      <c r="E77" s="1880"/>
      <c r="F77" s="1865" t="s">
        <v>135</v>
      </c>
      <c r="G77" s="1866"/>
      <c r="H77" s="1865" t="s">
        <v>136</v>
      </c>
      <c r="I77" s="1866"/>
      <c r="J77" s="118"/>
      <c r="K77" s="118"/>
      <c r="L77" s="1790" t="s">
        <v>56</v>
      </c>
      <c r="M77" s="1769"/>
      <c r="N77" s="1817" t="s">
        <v>364</v>
      </c>
      <c r="O77" s="1797"/>
    </row>
    <row r="78" spans="2:15" ht="46.5" customHeight="1" x14ac:dyDescent="0.4">
      <c r="B78" s="1068"/>
      <c r="C78" s="1069"/>
      <c r="D78" s="1881"/>
      <c r="E78" s="1882"/>
      <c r="F78" s="1867"/>
      <c r="G78" s="1868"/>
      <c r="H78" s="1867"/>
      <c r="I78" s="1868"/>
      <c r="J78" s="118"/>
      <c r="K78" s="118"/>
      <c r="L78" s="1792"/>
      <c r="M78" s="1771"/>
      <c r="N78" s="1818"/>
      <c r="O78" s="1798"/>
    </row>
    <row r="79" spans="2:15" ht="15" customHeight="1" x14ac:dyDescent="0.4">
      <c r="B79" s="1876" t="s">
        <v>56</v>
      </c>
      <c r="C79" s="1877"/>
      <c r="D79" s="1070"/>
      <c r="E79" s="1071" t="s">
        <v>25</v>
      </c>
      <c r="F79" s="1070"/>
      <c r="G79" s="1071" t="s">
        <v>25</v>
      </c>
      <c r="H79" s="1070"/>
      <c r="I79" s="1071" t="s">
        <v>25</v>
      </c>
      <c r="J79" s="118"/>
      <c r="K79" s="118"/>
      <c r="L79" s="1772"/>
      <c r="M79" s="1773"/>
      <c r="N79" s="458"/>
      <c r="O79" s="459" t="s">
        <v>25</v>
      </c>
    </row>
    <row r="80" spans="2:15" ht="14.25" customHeight="1" x14ac:dyDescent="0.4">
      <c r="B80" s="1869" t="s">
        <v>465</v>
      </c>
      <c r="C80" s="1870"/>
      <c r="D80" s="168"/>
      <c r="E80" s="169"/>
      <c r="F80" s="170"/>
      <c r="G80" s="139"/>
      <c r="H80" s="170"/>
      <c r="I80" s="139"/>
      <c r="J80" s="118"/>
      <c r="K80" s="118"/>
      <c r="L80" s="1869" t="s">
        <v>57</v>
      </c>
      <c r="M80" s="1870"/>
      <c r="N80" s="138"/>
      <c r="O80" s="139"/>
    </row>
    <row r="81" spans="2:15" ht="17.25" customHeight="1" x14ac:dyDescent="0.4">
      <c r="B81" s="1871"/>
      <c r="C81" s="1872"/>
      <c r="D81" s="294">
        <v>10.33</v>
      </c>
      <c r="E81" s="171">
        <f>ROUND(D81 * (1 + VAT), 2)</f>
        <v>11.88</v>
      </c>
      <c r="F81" s="438">
        <v>5.23</v>
      </c>
      <c r="G81" s="141">
        <f>ROUND(F81 * (1 + VAT), 2)</f>
        <v>6.01</v>
      </c>
      <c r="H81" s="172">
        <f>SUM(D81, F81)</f>
        <v>15.56</v>
      </c>
      <c r="I81" s="141">
        <f xml:space="preserve"> ROUND(H81 * (1 + VAT), 2)</f>
        <v>17.89</v>
      </c>
      <c r="J81" s="118"/>
      <c r="K81" s="118"/>
      <c r="L81" s="1871"/>
      <c r="M81" s="1872"/>
      <c r="N81" s="140">
        <v>15.56</v>
      </c>
      <c r="O81" s="141">
        <f xml:space="preserve"> ROUND(N81 * (1 + VAT), 2)</f>
        <v>17.89</v>
      </c>
    </row>
    <row r="82" spans="2:15" ht="14.25" customHeight="1" x14ac:dyDescent="0.4">
      <c r="B82" s="1871"/>
      <c r="C82" s="1872"/>
      <c r="D82" s="268"/>
      <c r="E82" s="269"/>
      <c r="F82" s="270"/>
      <c r="G82" s="271"/>
      <c r="H82" s="270"/>
      <c r="I82" s="271"/>
      <c r="J82" s="118"/>
      <c r="K82" s="118"/>
      <c r="L82" s="1871"/>
      <c r="M82" s="1872"/>
      <c r="N82" s="272"/>
      <c r="O82" s="271"/>
    </row>
    <row r="83" spans="2:15" ht="15" customHeight="1" thickBot="1" x14ac:dyDescent="0.45">
      <c r="B83" s="1873"/>
      <c r="C83" s="1874"/>
      <c r="D83" s="273"/>
      <c r="E83" s="274"/>
      <c r="F83" s="275"/>
      <c r="G83" s="276"/>
      <c r="H83" s="275"/>
      <c r="I83" s="276"/>
      <c r="J83" s="118"/>
      <c r="K83" s="118"/>
      <c r="L83" s="1873"/>
      <c r="M83" s="1874"/>
      <c r="N83" s="277"/>
      <c r="O83" s="276"/>
    </row>
    <row r="84" spans="2:15" ht="15" customHeight="1" x14ac:dyDescent="0.4">
      <c r="B84" s="231"/>
      <c r="C84" s="231"/>
      <c r="D84" s="140"/>
      <c r="E84" s="242"/>
      <c r="F84" s="140"/>
      <c r="G84" s="242"/>
      <c r="H84" s="118"/>
      <c r="I84" s="118"/>
      <c r="J84" s="118"/>
      <c r="K84" s="118"/>
      <c r="L84" s="118"/>
      <c r="M84" s="118"/>
      <c r="N84" s="118"/>
      <c r="O84" s="118"/>
    </row>
    <row r="85" spans="2:15" ht="15" customHeight="1" thickBot="1" x14ac:dyDescent="0.45">
      <c r="B85" s="231"/>
      <c r="C85" s="231"/>
      <c r="D85" s="140"/>
      <c r="E85" s="242"/>
      <c r="F85" s="140"/>
      <c r="G85" s="242"/>
      <c r="H85" s="118"/>
      <c r="I85" s="118"/>
      <c r="J85" s="118"/>
      <c r="K85" s="118"/>
      <c r="L85" s="118"/>
      <c r="M85" s="118"/>
      <c r="N85" s="118"/>
      <c r="O85" s="118"/>
    </row>
    <row r="86" spans="2:15" s="79" customFormat="1" ht="25.5" customHeight="1" thickBot="1" x14ac:dyDescent="0.3">
      <c r="B86" s="1808" t="s">
        <v>366</v>
      </c>
      <c r="C86" s="1809"/>
      <c r="D86" s="1809"/>
      <c r="E86" s="1809"/>
      <c r="F86" s="1809"/>
      <c r="G86" s="1810"/>
      <c r="H86" s="241"/>
      <c r="I86" s="241"/>
      <c r="J86" s="241"/>
      <c r="K86" s="241"/>
      <c r="L86" s="241"/>
      <c r="M86" s="241"/>
      <c r="N86" s="241"/>
      <c r="O86" s="241"/>
    </row>
    <row r="87" spans="2:15" ht="19.899999999999999" customHeight="1" x14ac:dyDescent="0.4">
      <c r="B87" s="1790" t="s">
        <v>111</v>
      </c>
      <c r="C87" s="1875"/>
      <c r="D87" s="1827" t="s">
        <v>128</v>
      </c>
      <c r="E87" s="1878"/>
      <c r="F87" s="1827" t="s">
        <v>129</v>
      </c>
      <c r="G87" s="1828"/>
      <c r="H87" s="118"/>
      <c r="I87" s="118"/>
      <c r="J87" s="118"/>
      <c r="K87" s="118"/>
      <c r="L87" s="118"/>
      <c r="M87" s="118"/>
      <c r="N87" s="118"/>
      <c r="O87" s="118"/>
    </row>
    <row r="88" spans="2:15" ht="19.899999999999999" customHeight="1" x14ac:dyDescent="0.4">
      <c r="B88" s="1792"/>
      <c r="C88" s="1771"/>
      <c r="D88" s="1795"/>
      <c r="E88" s="1796"/>
      <c r="F88" s="1795"/>
      <c r="G88" s="1798"/>
      <c r="H88" s="278"/>
      <c r="I88" s="278"/>
      <c r="J88" s="118"/>
      <c r="K88" s="118"/>
      <c r="L88" s="118"/>
      <c r="M88" s="118"/>
      <c r="N88" s="118"/>
      <c r="O88" s="118"/>
    </row>
    <row r="89" spans="2:15" ht="33" customHeight="1" x14ac:dyDescent="0.4">
      <c r="B89" s="1792"/>
      <c r="C89" s="1771"/>
      <c r="D89" s="1795"/>
      <c r="E89" s="1796"/>
      <c r="F89" s="1795"/>
      <c r="G89" s="1798"/>
      <c r="H89" s="118"/>
      <c r="I89" s="118"/>
      <c r="J89" s="118"/>
      <c r="K89" s="118"/>
      <c r="L89" s="118"/>
      <c r="M89" s="118"/>
      <c r="N89" s="118"/>
      <c r="O89" s="118"/>
    </row>
    <row r="90" spans="2:15" ht="20.5" x14ac:dyDescent="0.4">
      <c r="B90" s="1799" t="s">
        <v>112</v>
      </c>
      <c r="C90" s="1800"/>
      <c r="D90" s="460"/>
      <c r="E90" s="461"/>
      <c r="F90" s="460"/>
      <c r="G90" s="459"/>
      <c r="H90" s="118"/>
      <c r="I90" s="118"/>
      <c r="J90" s="118"/>
      <c r="K90" s="118"/>
      <c r="L90" s="118"/>
      <c r="M90" s="118"/>
      <c r="N90" s="118"/>
      <c r="O90" s="118"/>
    </row>
    <row r="91" spans="2:15" ht="27.25" customHeight="1" x14ac:dyDescent="0.4">
      <c r="B91" s="1801" t="s">
        <v>113</v>
      </c>
      <c r="C91" s="1802"/>
      <c r="D91" s="462"/>
      <c r="E91" s="463" t="s">
        <v>25</v>
      </c>
      <c r="F91" s="462"/>
      <c r="G91" s="464" t="s">
        <v>25</v>
      </c>
      <c r="H91" s="118"/>
      <c r="I91" s="118"/>
      <c r="J91" s="118"/>
      <c r="K91" s="118"/>
      <c r="L91" s="118"/>
      <c r="M91" s="118"/>
      <c r="N91" s="118"/>
      <c r="O91" s="118"/>
    </row>
    <row r="92" spans="2:15" ht="21.65" customHeight="1" x14ac:dyDescent="0.4">
      <c r="B92" s="1831" t="s">
        <v>66</v>
      </c>
      <c r="C92" s="1832"/>
      <c r="D92" s="127">
        <v>28.42</v>
      </c>
      <c r="E92" s="349">
        <f>ROUND(D92 * (1 + VAT), 2)</f>
        <v>32.68</v>
      </c>
      <c r="F92" s="127">
        <v>6.25</v>
      </c>
      <c r="G92" s="128">
        <f>ROUND(F92 * (1 + VAT), 2)</f>
        <v>7.19</v>
      </c>
      <c r="H92" s="118"/>
      <c r="I92" s="118"/>
      <c r="J92" s="118"/>
      <c r="K92" s="118"/>
      <c r="L92" s="118"/>
      <c r="M92" s="118"/>
      <c r="N92" s="118"/>
      <c r="O92" s="118"/>
    </row>
    <row r="93" spans="2:15" ht="21.65" customHeight="1" x14ac:dyDescent="0.4">
      <c r="B93" s="1831" t="s">
        <v>67</v>
      </c>
      <c r="C93" s="1832"/>
      <c r="D93" s="130">
        <v>129.81</v>
      </c>
      <c r="E93" s="129">
        <f>ROUND(D93 * (1 + VAT), 2)</f>
        <v>149.28</v>
      </c>
      <c r="F93" s="130">
        <v>36.42</v>
      </c>
      <c r="G93" s="131">
        <f>ROUND(F93 * (1 + VAT), 2)</f>
        <v>41.88</v>
      </c>
      <c r="H93" s="118"/>
      <c r="I93" s="118"/>
      <c r="J93" s="118"/>
      <c r="K93" s="118"/>
      <c r="L93" s="118"/>
      <c r="M93" s="118"/>
      <c r="N93" s="118"/>
      <c r="O93" s="118"/>
    </row>
    <row r="94" spans="2:15" ht="21.65" customHeight="1" x14ac:dyDescent="0.4">
      <c r="B94" s="1831" t="s">
        <v>82</v>
      </c>
      <c r="C94" s="1832"/>
      <c r="D94" s="130">
        <v>399.38</v>
      </c>
      <c r="E94" s="129">
        <f>ROUND(D94 * (1 + VAT), 2)</f>
        <v>459.29</v>
      </c>
      <c r="F94" s="130">
        <v>72.290000000000006</v>
      </c>
      <c r="G94" s="131">
        <f>ROUND(F94 * (1 + VAT), 2)</f>
        <v>83.13</v>
      </c>
      <c r="H94" s="118"/>
      <c r="I94" s="118"/>
      <c r="J94" s="118"/>
      <c r="K94" s="118"/>
      <c r="L94" s="118"/>
      <c r="M94" s="118"/>
      <c r="N94" s="118"/>
      <c r="O94" s="118"/>
    </row>
    <row r="95" spans="2:15" ht="21.65" customHeight="1" x14ac:dyDescent="0.4">
      <c r="B95" s="1831" t="s">
        <v>68</v>
      </c>
      <c r="C95" s="1832"/>
      <c r="D95" s="127">
        <v>399.38</v>
      </c>
      <c r="E95" s="126">
        <f>ROUND(D95 * (1 + VAT), 2)</f>
        <v>459.29</v>
      </c>
      <c r="F95" s="127">
        <v>180</v>
      </c>
      <c r="G95" s="128">
        <f>ROUND(F95 * (1 + VAT), 2)</f>
        <v>207</v>
      </c>
      <c r="H95" s="118"/>
      <c r="I95" s="118"/>
      <c r="J95" s="118"/>
      <c r="K95" s="118"/>
      <c r="L95" s="118"/>
      <c r="M95" s="118"/>
      <c r="N95" s="118"/>
      <c r="O95" s="118"/>
    </row>
    <row r="96" spans="2:15" ht="21.65" customHeight="1" thickBot="1" x14ac:dyDescent="0.45">
      <c r="B96" s="1829" t="s">
        <v>158</v>
      </c>
      <c r="C96" s="1830"/>
      <c r="D96" s="132">
        <v>7826.42</v>
      </c>
      <c r="E96" s="410">
        <f>ROUND(D96 * (1 + VAT), 2)</f>
        <v>9000.3799999999992</v>
      </c>
      <c r="F96" s="132">
        <v>249.94</v>
      </c>
      <c r="G96" s="133">
        <f>ROUND(F96 * (1 + VAT), 2)</f>
        <v>287.43</v>
      </c>
      <c r="H96" s="118"/>
      <c r="I96" s="118"/>
      <c r="J96" s="118"/>
      <c r="K96" s="118"/>
      <c r="L96" s="118"/>
      <c r="M96" s="118"/>
      <c r="N96" s="118"/>
      <c r="O96" s="118"/>
    </row>
    <row r="97" spans="1:15" ht="9" customHeight="1" x14ac:dyDescent="0.5">
      <c r="B97" s="1807"/>
      <c r="C97" s="1807"/>
      <c r="D97" s="136"/>
      <c r="E97" s="161"/>
      <c r="F97" s="118"/>
      <c r="G97" s="118"/>
      <c r="H97" s="118"/>
      <c r="I97" s="118"/>
      <c r="J97" s="118"/>
      <c r="K97" s="279"/>
      <c r="L97" s="118"/>
      <c r="M97" s="118"/>
      <c r="N97" s="118"/>
      <c r="O97" s="118"/>
    </row>
    <row r="98" spans="1:15" ht="20.5" thickBot="1" x14ac:dyDescent="0.45">
      <c r="B98" s="118"/>
      <c r="C98" s="118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</row>
    <row r="99" spans="1:15" s="79" customFormat="1" ht="25.5" customHeight="1" thickBot="1" x14ac:dyDescent="0.3">
      <c r="B99" s="1808" t="s">
        <v>365</v>
      </c>
      <c r="C99" s="1809"/>
      <c r="D99" s="1809"/>
      <c r="E99" s="1809"/>
      <c r="F99" s="1809"/>
      <c r="G99" s="1810"/>
      <c r="H99" s="241"/>
      <c r="I99" s="241"/>
      <c r="J99" s="241"/>
      <c r="K99" s="241"/>
      <c r="L99" s="241"/>
      <c r="M99" s="241"/>
      <c r="N99" s="241"/>
      <c r="O99" s="241"/>
    </row>
    <row r="100" spans="1:15" ht="19.899999999999999" customHeight="1" x14ac:dyDescent="0.4">
      <c r="B100" s="1790" t="s">
        <v>111</v>
      </c>
      <c r="C100" s="1875"/>
      <c r="D100" s="1827" t="s">
        <v>128</v>
      </c>
      <c r="E100" s="1878"/>
      <c r="F100" s="1827" t="s">
        <v>129</v>
      </c>
      <c r="G100" s="1828"/>
      <c r="H100" s="118"/>
      <c r="I100" s="118"/>
      <c r="J100" s="118"/>
      <c r="K100" s="118"/>
      <c r="L100" s="118"/>
      <c r="M100" s="118"/>
      <c r="N100" s="118"/>
      <c r="O100" s="118"/>
    </row>
    <row r="101" spans="1:15" ht="19.899999999999999" customHeight="1" x14ac:dyDescent="0.4">
      <c r="B101" s="1792"/>
      <c r="C101" s="1771"/>
      <c r="D101" s="1795"/>
      <c r="E101" s="1796"/>
      <c r="F101" s="1795"/>
      <c r="G101" s="1798"/>
      <c r="H101" s="278"/>
      <c r="I101" s="118"/>
      <c r="J101" s="118"/>
      <c r="K101" s="118"/>
      <c r="L101" s="118"/>
      <c r="M101" s="118"/>
      <c r="N101" s="118"/>
      <c r="O101" s="118"/>
    </row>
    <row r="102" spans="1:15" ht="43.5" customHeight="1" x14ac:dyDescent="0.4">
      <c r="B102" s="1792"/>
      <c r="C102" s="1771"/>
      <c r="D102" s="1795"/>
      <c r="E102" s="1796"/>
      <c r="F102" s="1795"/>
      <c r="G102" s="1798"/>
      <c r="H102" s="118"/>
      <c r="I102" s="118"/>
      <c r="J102" s="118"/>
      <c r="K102" s="118"/>
      <c r="L102" s="118"/>
      <c r="M102" s="118"/>
      <c r="N102" s="118"/>
      <c r="O102" s="118"/>
    </row>
    <row r="103" spans="1:15" ht="20.5" x14ac:dyDescent="0.4">
      <c r="B103" s="1799" t="s">
        <v>112</v>
      </c>
      <c r="C103" s="1800"/>
      <c r="D103" s="460"/>
      <c r="E103" s="461"/>
      <c r="F103" s="460"/>
      <c r="G103" s="459"/>
      <c r="H103" s="118"/>
      <c r="I103" s="118"/>
      <c r="J103" s="118"/>
      <c r="K103" s="118"/>
      <c r="L103" s="118"/>
      <c r="M103" s="118"/>
      <c r="N103" s="118"/>
      <c r="O103" s="118"/>
    </row>
    <row r="104" spans="1:15" ht="20.5" x14ac:dyDescent="0.4">
      <c r="B104" s="1801" t="s">
        <v>113</v>
      </c>
      <c r="C104" s="1802"/>
      <c r="D104" s="462"/>
      <c r="E104" s="463" t="s">
        <v>25</v>
      </c>
      <c r="F104" s="462"/>
      <c r="G104" s="464" t="s">
        <v>25</v>
      </c>
      <c r="H104" s="118"/>
      <c r="I104" s="118"/>
      <c r="J104" s="118"/>
      <c r="K104" s="118"/>
      <c r="L104" s="118"/>
      <c r="M104" s="118"/>
      <c r="N104" s="118"/>
      <c r="O104" s="118"/>
    </row>
    <row r="105" spans="1:15" ht="21.65" customHeight="1" x14ac:dyDescent="0.4">
      <c r="B105" s="1831" t="s">
        <v>66</v>
      </c>
      <c r="C105" s="1832"/>
      <c r="D105" s="127">
        <v>36</v>
      </c>
      <c r="E105" s="349">
        <f>ROUND(D105 * (1 + VAT), 2)</f>
        <v>41.4</v>
      </c>
      <c r="F105" s="127">
        <v>10.210000000000001</v>
      </c>
      <c r="G105" s="128">
        <f>ROUND(F105 * (1 + VAT), 2)</f>
        <v>11.74</v>
      </c>
      <c r="H105" s="118"/>
      <c r="I105" s="118"/>
      <c r="J105" s="118"/>
      <c r="K105" s="118"/>
      <c r="L105" s="118"/>
      <c r="M105" s="118"/>
      <c r="N105" s="118"/>
      <c r="O105" s="118"/>
    </row>
    <row r="106" spans="1:15" ht="21.65" customHeight="1" x14ac:dyDescent="0.4">
      <c r="B106" s="1831" t="s">
        <v>67</v>
      </c>
      <c r="C106" s="1832"/>
      <c r="D106" s="130">
        <v>122.76</v>
      </c>
      <c r="E106" s="129">
        <f>ROUND(D106 * (1 + VAT), 2)</f>
        <v>141.16999999999999</v>
      </c>
      <c r="F106" s="130">
        <v>56.92</v>
      </c>
      <c r="G106" s="131">
        <f>ROUND(F106 * (1 + VAT), 2)</f>
        <v>65.459999999999994</v>
      </c>
      <c r="H106" s="118"/>
      <c r="I106" s="118"/>
      <c r="J106" s="118"/>
      <c r="K106" s="118"/>
      <c r="L106" s="118"/>
      <c r="M106" s="118"/>
      <c r="N106" s="118"/>
      <c r="O106" s="118"/>
    </row>
    <row r="107" spans="1:15" ht="21.65" customHeight="1" x14ac:dyDescent="0.4">
      <c r="B107" s="1831" t="s">
        <v>82</v>
      </c>
      <c r="C107" s="1832"/>
      <c r="D107" s="130">
        <v>377.63</v>
      </c>
      <c r="E107" s="129">
        <f>ROUND(D107 * (1 + VAT), 2)</f>
        <v>434.27</v>
      </c>
      <c r="F107" s="130">
        <v>87.36</v>
      </c>
      <c r="G107" s="131">
        <f>ROUND(F107 * (1 + VAT), 2)</f>
        <v>100.46</v>
      </c>
      <c r="H107" s="118"/>
      <c r="I107" s="118"/>
      <c r="J107" s="118"/>
      <c r="K107" s="118"/>
      <c r="L107" s="118"/>
      <c r="M107" s="118"/>
      <c r="N107" s="118"/>
      <c r="O107" s="118"/>
    </row>
    <row r="108" spans="1:15" ht="21.65" customHeight="1" x14ac:dyDescent="0.4">
      <c r="B108" s="1831" t="s">
        <v>68</v>
      </c>
      <c r="C108" s="1832"/>
      <c r="D108" s="127">
        <v>377.63</v>
      </c>
      <c r="E108" s="126">
        <f>ROUND(D108 * (1 + VAT), 2)</f>
        <v>434.27</v>
      </c>
      <c r="F108" s="127">
        <v>162.09</v>
      </c>
      <c r="G108" s="128">
        <f>ROUND(F108 * (1 + VAT), 2)</f>
        <v>186.4</v>
      </c>
      <c r="H108" s="118"/>
      <c r="I108" s="118"/>
      <c r="J108" s="118"/>
      <c r="K108" s="118"/>
      <c r="L108" s="118"/>
      <c r="M108" s="118"/>
      <c r="N108" s="118"/>
      <c r="O108" s="118"/>
    </row>
    <row r="109" spans="1:15" ht="21.65" customHeight="1" thickBot="1" x14ac:dyDescent="0.45">
      <c r="B109" s="1829" t="s">
        <v>32</v>
      </c>
      <c r="C109" s="1830"/>
      <c r="D109" s="132">
        <v>7401.38</v>
      </c>
      <c r="E109" s="410">
        <f>ROUND(D109 * (1 + VAT), 2)</f>
        <v>8511.59</v>
      </c>
      <c r="F109" s="132">
        <v>162.09</v>
      </c>
      <c r="G109" s="133">
        <f>ROUND(F109 * (1 + VAT), 2)</f>
        <v>186.4</v>
      </c>
      <c r="H109" s="118"/>
      <c r="I109" s="118"/>
      <c r="J109" s="118"/>
      <c r="K109" s="118"/>
      <c r="L109" s="118"/>
      <c r="M109" s="118"/>
      <c r="N109" s="118"/>
      <c r="O109" s="118"/>
    </row>
    <row r="110" spans="1:15" ht="18.649999999999999" customHeight="1" thickBot="1" x14ac:dyDescent="0.45">
      <c r="A110" s="110"/>
      <c r="B110" s="118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</row>
    <row r="111" spans="1:15" ht="21.75" customHeight="1" thickBot="1" x14ac:dyDescent="0.45">
      <c r="B111" s="1861" t="s">
        <v>64</v>
      </c>
      <c r="C111" s="1862"/>
      <c r="D111" s="1863"/>
      <c r="E111" s="280"/>
      <c r="F111" s="1864" t="s">
        <v>65</v>
      </c>
      <c r="G111" s="1862"/>
      <c r="H111" s="1863"/>
      <c r="I111" s="118"/>
      <c r="J111" s="118"/>
      <c r="K111" s="118"/>
      <c r="L111" s="118"/>
      <c r="M111" s="118"/>
      <c r="N111" s="118"/>
      <c r="O111" s="118"/>
    </row>
    <row r="112" spans="1:15" ht="44.5" thickBot="1" x14ac:dyDescent="0.45">
      <c r="B112" s="281" t="s">
        <v>1</v>
      </c>
      <c r="C112" s="282" t="s">
        <v>159</v>
      </c>
      <c r="D112" s="283" t="s">
        <v>160</v>
      </c>
      <c r="E112" s="246"/>
      <c r="F112" s="244" t="s">
        <v>38</v>
      </c>
      <c r="G112" s="245" t="s">
        <v>39</v>
      </c>
      <c r="H112" s="283" t="s">
        <v>40</v>
      </c>
      <c r="I112" s="118"/>
      <c r="J112" s="118"/>
      <c r="K112" s="118"/>
      <c r="L112" s="118"/>
      <c r="M112" s="118"/>
      <c r="N112" s="118"/>
      <c r="O112" s="118"/>
    </row>
    <row r="113" spans="2:15" ht="21.65" customHeight="1" x14ac:dyDescent="0.4">
      <c r="B113" s="247" t="s">
        <v>5</v>
      </c>
      <c r="C113" s="144">
        <v>1.1111</v>
      </c>
      <c r="D113" s="173">
        <v>1.1527000000000001</v>
      </c>
      <c r="E113" s="246"/>
      <c r="F113" s="247" t="s">
        <v>28</v>
      </c>
      <c r="G113" s="144">
        <v>0</v>
      </c>
      <c r="H113" s="145">
        <v>1.0106999999999999</v>
      </c>
      <c r="I113" s="118"/>
      <c r="J113" s="118"/>
      <c r="K113" s="118"/>
      <c r="L113" s="118"/>
      <c r="M113" s="118"/>
      <c r="N113" s="118"/>
      <c r="O113" s="118"/>
    </row>
    <row r="114" spans="2:15" ht="21.65" customHeight="1" x14ac:dyDescent="0.4">
      <c r="B114" s="248" t="s">
        <v>6</v>
      </c>
      <c r="C114" s="146">
        <v>1.0956999999999999</v>
      </c>
      <c r="D114" s="174">
        <v>1.1412</v>
      </c>
      <c r="E114" s="246"/>
      <c r="F114" s="248" t="s">
        <v>47</v>
      </c>
      <c r="G114" s="146">
        <v>1</v>
      </c>
      <c r="H114" s="147">
        <v>1.0207999999999999</v>
      </c>
      <c r="I114" s="118"/>
      <c r="J114" s="118"/>
      <c r="K114" s="118"/>
      <c r="L114" s="118"/>
      <c r="M114" s="118"/>
      <c r="N114" s="118"/>
      <c r="O114" s="118"/>
    </row>
    <row r="115" spans="2:15" ht="21.65" customHeight="1" x14ac:dyDescent="0.4">
      <c r="B115" s="248" t="s">
        <v>7</v>
      </c>
      <c r="C115" s="146">
        <v>1.0610999999999999</v>
      </c>
      <c r="D115" s="175"/>
      <c r="E115" s="246"/>
      <c r="F115" s="248" t="s">
        <v>48</v>
      </c>
      <c r="G115" s="146">
        <v>2</v>
      </c>
      <c r="H115" s="147">
        <v>1.0309999999999999</v>
      </c>
      <c r="I115" s="118"/>
      <c r="J115" s="118"/>
      <c r="K115" s="118"/>
      <c r="L115" s="118"/>
      <c r="M115" s="118"/>
      <c r="N115" s="118"/>
      <c r="O115" s="118"/>
    </row>
    <row r="116" spans="2:15" ht="21.65" customHeight="1" thickBot="1" x14ac:dyDescent="0.45">
      <c r="B116" s="249" t="s">
        <v>8</v>
      </c>
      <c r="C116" s="176">
        <v>1</v>
      </c>
      <c r="D116" s="177"/>
      <c r="E116" s="246"/>
      <c r="F116" s="249" t="s">
        <v>31</v>
      </c>
      <c r="G116" s="178">
        <v>3</v>
      </c>
      <c r="H116" s="149">
        <v>1.0412999999999999</v>
      </c>
      <c r="I116" s="118"/>
      <c r="J116" s="118"/>
      <c r="K116" s="118"/>
      <c r="L116" s="118"/>
      <c r="M116" s="118"/>
      <c r="N116" s="118"/>
      <c r="O116" s="118"/>
    </row>
    <row r="117" spans="2:15" ht="20" x14ac:dyDescent="0.4">
      <c r="B117" s="118"/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</row>
    <row r="118" spans="2:15" ht="20" x14ac:dyDescent="0.4">
      <c r="B118" s="118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</row>
    <row r="119" spans="2:15" ht="20" x14ac:dyDescent="0.4">
      <c r="B119" s="118"/>
      <c r="C119" s="118"/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</row>
    <row r="120" spans="2:15" x14ac:dyDescent="0.25">
      <c r="C120" s="81"/>
    </row>
    <row r="121" spans="2:15" x14ac:dyDescent="0.25">
      <c r="C121" s="81"/>
    </row>
  </sheetData>
  <mergeCells count="65">
    <mergeCell ref="L77:M79"/>
    <mergeCell ref="L75:O76"/>
    <mergeCell ref="B75:I76"/>
    <mergeCell ref="B4:H4"/>
    <mergeCell ref="D87:E89"/>
    <mergeCell ref="F87:G89"/>
    <mergeCell ref="B49:I49"/>
    <mergeCell ref="B39:B46"/>
    <mergeCell ref="C45:C46"/>
    <mergeCell ref="B53:C53"/>
    <mergeCell ref="B54:C54"/>
    <mergeCell ref="H50:I51"/>
    <mergeCell ref="D7:E7"/>
    <mergeCell ref="B7:C8"/>
    <mergeCell ref="B15:C16"/>
    <mergeCell ref="D15:E15"/>
    <mergeCell ref="B95:C95"/>
    <mergeCell ref="B96:C96"/>
    <mergeCell ref="B92:C92"/>
    <mergeCell ref="B90:C90"/>
    <mergeCell ref="F77:G78"/>
    <mergeCell ref="D77:E78"/>
    <mergeCell ref="B111:D111"/>
    <mergeCell ref="F111:H111"/>
    <mergeCell ref="H77:I78"/>
    <mergeCell ref="L80:M83"/>
    <mergeCell ref="N77:O78"/>
    <mergeCell ref="B80:C83"/>
    <mergeCell ref="B97:C97"/>
    <mergeCell ref="B87:C89"/>
    <mergeCell ref="B93:C93"/>
    <mergeCell ref="B94:C94"/>
    <mergeCell ref="B86:G86"/>
    <mergeCell ref="B79:C79"/>
    <mergeCell ref="B91:C91"/>
    <mergeCell ref="B99:G99"/>
    <mergeCell ref="B100:C102"/>
    <mergeCell ref="D100:E102"/>
    <mergeCell ref="C32:C34"/>
    <mergeCell ref="B23:B34"/>
    <mergeCell ref="B63:C63"/>
    <mergeCell ref="B64:C64"/>
    <mergeCell ref="B56:C56"/>
    <mergeCell ref="B55:C55"/>
    <mergeCell ref="D50:E51"/>
    <mergeCell ref="B62:C62"/>
    <mergeCell ref="F60:G61"/>
    <mergeCell ref="B59:G59"/>
    <mergeCell ref="D60:E61"/>
    <mergeCell ref="F50:G51"/>
    <mergeCell ref="B52:C52"/>
    <mergeCell ref="B67:E67"/>
    <mergeCell ref="B70:C70"/>
    <mergeCell ref="B71:C71"/>
    <mergeCell ref="B72:C72"/>
    <mergeCell ref="B73:C73"/>
    <mergeCell ref="D68:E69"/>
    <mergeCell ref="F100:G102"/>
    <mergeCell ref="B103:C103"/>
    <mergeCell ref="B109:C109"/>
    <mergeCell ref="B104:C104"/>
    <mergeCell ref="B105:C105"/>
    <mergeCell ref="B106:C106"/>
    <mergeCell ref="B107:C107"/>
    <mergeCell ref="B108:C108"/>
  </mergeCells>
  <hyperlinks>
    <hyperlink ref="B2" location="Menu!A1" display="Back to menu" xr:uid="{00000000-0004-0000-1F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34" fitToWidth="0" orientation="portrait" r:id="rId1"/>
  <headerFooter alignWithMargins="0"/>
  <ignoredErrors>
    <ignoredError sqref="I57:I62 B74:I74 B73:C73 F73:I73 B82:I85 B81:C81 B111:I111 B117:I119 B113:B116 G113:G116 B69:I69 B68:C68 E68:I68 B78:I79 B77:C77 E77 G77:I77 C67:I67 E113:E114 E115:E116 I113:I116 B54:C56 B53:C53 B64:C64 B63:C63 B65:I66 B57:H58 H97:I98 B97:G98 B95:C95 B100:G104 C96 B92:C92 B93:C93 B94:C94 C109 B105:C105 B106:C106 B107:C107 B108:C108 B61:H62 B60:C60 E60:H60 B72:G72 B71:G71 B70:G70 C59:H59 C99:G99 B112 E112:I112 C80:I80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3A57F8CE-5834-4851-B223-3B6B5BDFB966}">
            <xm:f>'Megaflex NLA'!$C$46</xm:f>
            <x14:dxf>
              <fill>
                <patternFill>
                  <bgColor rgb="FFFF0000"/>
                </patternFill>
              </fill>
            </x14:dxf>
          </x14:cfRule>
          <xm:sqref>H81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1">
    <tabColor theme="4" tint="0.59999389629810485"/>
    <pageSetUpPr fitToPage="1"/>
  </sheetPr>
  <dimension ref="A1:AL20"/>
  <sheetViews>
    <sheetView showGridLines="0" topLeftCell="M1" zoomScale="50" zoomScaleNormal="50" workbookViewId="0">
      <selection activeCell="O19" sqref="O19"/>
    </sheetView>
  </sheetViews>
  <sheetFormatPr defaultColWidth="9.26953125" defaultRowHeight="13" x14ac:dyDescent="0.3"/>
  <cols>
    <col min="1" max="11" width="9.26953125" style="49" hidden="1" customWidth="1"/>
    <col min="12" max="12" width="1.26953125" style="49" hidden="1" customWidth="1"/>
    <col min="13" max="13" width="3.54296875" style="49" customWidth="1"/>
    <col min="14" max="14" width="51.81640625" style="49" bestFit="1" customWidth="1"/>
    <col min="15" max="16" width="12.54296875" style="49" customWidth="1"/>
    <col min="17" max="17" width="2.81640625" style="49" customWidth="1"/>
    <col min="18" max="18" width="36" style="49" customWidth="1"/>
    <col min="19" max="19" width="11.7265625" style="49" customWidth="1"/>
    <col min="20" max="20" width="12.54296875" style="49" customWidth="1"/>
    <col min="21" max="21" width="9.26953125" style="49"/>
    <col min="22" max="22" width="21.453125" style="49" customWidth="1"/>
    <col min="23" max="23" width="9.26953125" style="49"/>
    <col min="24" max="24" width="10.81640625" style="49" customWidth="1"/>
    <col min="25" max="25" width="10.54296875" style="49" customWidth="1"/>
    <col min="26" max="16384" width="9.26953125" style="49"/>
  </cols>
  <sheetData>
    <row r="1" spans="1:38" ht="32.25" customHeight="1" thickBot="1" x14ac:dyDescent="0.35">
      <c r="N1" s="221" t="s">
        <v>123</v>
      </c>
      <c r="AL1" s="26">
        <v>0.15</v>
      </c>
    </row>
    <row r="2" spans="1:38" ht="32.25" customHeight="1" thickBot="1" x14ac:dyDescent="0.35">
      <c r="N2" s="1899" t="s">
        <v>120</v>
      </c>
      <c r="O2" s="1900"/>
      <c r="P2" s="1900"/>
      <c r="Q2" s="1900"/>
      <c r="R2" s="1900"/>
      <c r="S2" s="1900"/>
      <c r="T2" s="1901"/>
      <c r="AL2"/>
    </row>
    <row r="3" spans="1:38" ht="16.5" customHeight="1" thickBot="1" x14ac:dyDescent="0.35">
      <c r="A3" t="s">
        <v>91</v>
      </c>
      <c r="H3"/>
      <c r="I3"/>
      <c r="J3"/>
      <c r="K3"/>
      <c r="AL3"/>
    </row>
    <row r="4" spans="1:38" ht="36" customHeight="1" thickBot="1" x14ac:dyDescent="0.45">
      <c r="G4" s="8"/>
      <c r="H4" s="8"/>
      <c r="I4" s="8"/>
      <c r="J4" s="8"/>
      <c r="K4" s="8"/>
      <c r="N4" s="1902" t="s">
        <v>64</v>
      </c>
      <c r="O4" s="1903"/>
      <c r="P4" s="1904"/>
      <c r="Q4" s="280"/>
      <c r="R4" s="1905" t="s">
        <v>65</v>
      </c>
      <c r="S4" s="1903"/>
      <c r="T4" s="1904"/>
    </row>
    <row r="5" spans="1:38" ht="84.75" customHeight="1" thickBot="1" x14ac:dyDescent="0.35">
      <c r="A5" t="s">
        <v>56</v>
      </c>
      <c r="B5" t="s">
        <v>90</v>
      </c>
      <c r="C5" t="s">
        <v>88</v>
      </c>
      <c r="D5" t="s">
        <v>1</v>
      </c>
      <c r="E5" t="s">
        <v>89</v>
      </c>
      <c r="G5" t="s">
        <v>56</v>
      </c>
      <c r="H5" t="s">
        <v>90</v>
      </c>
      <c r="I5" t="s">
        <v>88</v>
      </c>
      <c r="J5" t="s">
        <v>1</v>
      </c>
      <c r="K5" t="s">
        <v>89</v>
      </c>
      <c r="N5" s="448" t="s">
        <v>1</v>
      </c>
      <c r="O5" s="449" t="s">
        <v>137</v>
      </c>
      <c r="P5" s="450" t="s">
        <v>138</v>
      </c>
      <c r="Q5" s="246"/>
      <c r="R5" s="451" t="s">
        <v>38</v>
      </c>
      <c r="S5" s="452" t="s">
        <v>39</v>
      </c>
      <c r="T5" s="453" t="s">
        <v>40</v>
      </c>
    </row>
    <row r="6" spans="1:38" ht="25.15" customHeight="1" x14ac:dyDescent="0.35">
      <c r="A6" s="90" t="s">
        <v>92</v>
      </c>
      <c r="B6" s="90" t="s">
        <v>93</v>
      </c>
      <c r="C6" s="66">
        <v>0</v>
      </c>
      <c r="D6" s="66">
        <v>1</v>
      </c>
      <c r="E6" t="str">
        <f>B6&amp;C6&amp;D6&amp;IF($A$3="Non-municipal","N",IF($A$3="Municiple","Y","error"))</f>
        <v>DxLossUrb01N</v>
      </c>
      <c r="G6" s="90" t="s">
        <v>102</v>
      </c>
      <c r="H6" s="90" t="s">
        <v>97</v>
      </c>
      <c r="I6" s="66">
        <v>0</v>
      </c>
      <c r="J6" s="66">
        <v>4</v>
      </c>
      <c r="K6" t="str">
        <f>H6&amp;I6&amp;J6&amp;IF($A$3="Non-municipal","N",IF($A$3="Municiple","Y","error"))</f>
        <v>TxLoss04N</v>
      </c>
      <c r="N6" s="247" t="s">
        <v>5</v>
      </c>
      <c r="O6" s="144">
        <v>1.1111</v>
      </c>
      <c r="P6" s="173">
        <v>1.1527000000000001</v>
      </c>
      <c r="Q6" s="246"/>
      <c r="R6" s="247" t="s">
        <v>28</v>
      </c>
      <c r="S6" s="284">
        <v>0</v>
      </c>
      <c r="T6" s="179">
        <v>1.0106999999999999</v>
      </c>
    </row>
    <row r="7" spans="1:38" ht="25.15" customHeight="1" x14ac:dyDescent="0.35">
      <c r="A7" s="90" t="s">
        <v>92</v>
      </c>
      <c r="B7" s="90" t="s">
        <v>93</v>
      </c>
      <c r="C7" s="66">
        <v>0</v>
      </c>
      <c r="D7" s="66">
        <v>2</v>
      </c>
      <c r="E7" t="str">
        <f>B7&amp;C7&amp;D7&amp;IF($A$3="Non-municipal","N",IF($A$3="Municiple","Y","error"))</f>
        <v>DxLossUrb02N</v>
      </c>
      <c r="G7" s="90" t="s">
        <v>102</v>
      </c>
      <c r="H7" s="90" t="s">
        <v>97</v>
      </c>
      <c r="I7" s="66">
        <v>1</v>
      </c>
      <c r="J7" s="66">
        <v>4</v>
      </c>
      <c r="K7" t="str">
        <f>H7&amp;I7&amp;J7&amp;IF($A$3="Non-municipal","N",IF($A$3="Municiple","Y","error"))</f>
        <v>TxLoss14N</v>
      </c>
      <c r="N7" s="248" t="s">
        <v>6</v>
      </c>
      <c r="O7" s="146">
        <v>1.0956999999999999</v>
      </c>
      <c r="P7" s="174">
        <v>1.1412</v>
      </c>
      <c r="Q7" s="246"/>
      <c r="R7" s="248" t="s">
        <v>47</v>
      </c>
      <c r="S7" s="146">
        <v>1</v>
      </c>
      <c r="T7" s="180">
        <v>1.0207999999999999</v>
      </c>
    </row>
    <row r="8" spans="1:38" ht="25.15" customHeight="1" x14ac:dyDescent="0.35">
      <c r="A8" s="90" t="s">
        <v>92</v>
      </c>
      <c r="B8" s="90" t="s">
        <v>93</v>
      </c>
      <c r="C8" s="66">
        <v>0</v>
      </c>
      <c r="D8" s="66">
        <v>3</v>
      </c>
      <c r="E8" t="str">
        <f>B8&amp;C8&amp;D8&amp;IF($A$3="Non-municipal","N",IF($A$3="Municiple","Y","error"))</f>
        <v>DxLossUrb03N</v>
      </c>
      <c r="G8" s="90" t="s">
        <v>102</v>
      </c>
      <c r="H8" s="90" t="s">
        <v>97</v>
      </c>
      <c r="I8" s="66">
        <v>2</v>
      </c>
      <c r="J8" s="66">
        <v>4</v>
      </c>
      <c r="K8" t="str">
        <f>H8&amp;I8&amp;J8&amp;IF($A$3="Non-municipal","N",IF($A$3="Municiple","Y","error"))</f>
        <v>TxLoss24N</v>
      </c>
      <c r="N8" s="248" t="s">
        <v>7</v>
      </c>
      <c r="O8" s="146">
        <v>1.0610999999999999</v>
      </c>
      <c r="P8" s="181"/>
      <c r="Q8" s="246"/>
      <c r="R8" s="248" t="s">
        <v>48</v>
      </c>
      <c r="S8" s="146">
        <v>2</v>
      </c>
      <c r="T8" s="180">
        <v>1.0309999999999999</v>
      </c>
    </row>
    <row r="9" spans="1:38" ht="25.15" customHeight="1" thickBot="1" x14ac:dyDescent="0.4">
      <c r="A9" s="90" t="s">
        <v>92</v>
      </c>
      <c r="B9" s="90" t="s">
        <v>93</v>
      </c>
      <c r="C9" s="66">
        <v>0</v>
      </c>
      <c r="D9" s="66">
        <v>4</v>
      </c>
      <c r="E9" t="str">
        <f>B9&amp;C9&amp;D9&amp;IF($A$3="Non-municipal","N",IF($A$3="Municiple","Y","error"))</f>
        <v>DxLossUrb04N</v>
      </c>
      <c r="G9" s="90" t="s">
        <v>102</v>
      </c>
      <c r="H9" s="90" t="s">
        <v>97</v>
      </c>
      <c r="I9" s="66">
        <v>3</v>
      </c>
      <c r="J9" s="66">
        <v>4</v>
      </c>
      <c r="K9" t="str">
        <f>H9&amp;I9&amp;J9&amp;IF($A$3="Non-municipal","N",IF($A$3="Municiple","Y","error"))</f>
        <v>TxLoss34N</v>
      </c>
      <c r="N9" s="249" t="s">
        <v>105</v>
      </c>
      <c r="O9" s="176">
        <v>1</v>
      </c>
      <c r="P9" s="182"/>
      <c r="Q9" s="246"/>
      <c r="R9" s="249" t="s">
        <v>31</v>
      </c>
      <c r="S9" s="148">
        <v>3</v>
      </c>
      <c r="T9" s="180">
        <v>1.0412999999999999</v>
      </c>
    </row>
    <row r="10" spans="1:38" ht="20" x14ac:dyDescent="0.4">
      <c r="N10" s="280"/>
      <c r="O10" s="280"/>
      <c r="P10" s="280"/>
      <c r="Q10" s="280"/>
      <c r="R10" s="280"/>
      <c r="S10" s="280"/>
      <c r="T10" s="285"/>
    </row>
    <row r="11" spans="1:38" ht="20.5" thickBot="1" x14ac:dyDescent="0.45">
      <c r="A11" s="49" t="s">
        <v>103</v>
      </c>
      <c r="B11" s="49" t="s">
        <v>104</v>
      </c>
      <c r="C11" s="49">
        <v>0</v>
      </c>
      <c r="D11" s="49">
        <v>1</v>
      </c>
      <c r="E11" s="49" t="str">
        <f>B11&amp;C11&amp;D11&amp;IF($A$3="Non-municipal","N",IF($A$3="Municiple","Y","error"))</f>
        <v>DxLossRur01N</v>
      </c>
      <c r="N11" s="280"/>
      <c r="O11" s="280"/>
      <c r="P11" s="286"/>
      <c r="Q11" s="280"/>
      <c r="R11" s="280"/>
      <c r="S11" s="280"/>
      <c r="T11" s="280"/>
    </row>
    <row r="12" spans="1:38" ht="25.5" customHeight="1" x14ac:dyDescent="0.4">
      <c r="A12" s="49" t="s">
        <v>103</v>
      </c>
      <c r="B12" s="49" t="s">
        <v>104</v>
      </c>
      <c r="C12" s="49">
        <v>0</v>
      </c>
      <c r="D12" s="49">
        <v>2</v>
      </c>
      <c r="E12" s="49" t="str">
        <f>B12&amp;C12&amp;D12&amp;IF($A$3="Non-municipal","N",IF($A$3="Municiple","Y","error"))</f>
        <v>DxLossRur02N</v>
      </c>
      <c r="N12" s="1906" t="s">
        <v>79</v>
      </c>
      <c r="O12" s="1907"/>
      <c r="P12" s="1910" t="s">
        <v>80</v>
      </c>
      <c r="Q12" s="280"/>
      <c r="R12" s="280"/>
      <c r="S12" s="280"/>
      <c r="T12" s="287"/>
    </row>
    <row r="13" spans="1:38" ht="25.5" customHeight="1" x14ac:dyDescent="0.4">
      <c r="A13" t="s">
        <v>56</v>
      </c>
      <c r="B13" t="s">
        <v>90</v>
      </c>
      <c r="C13" t="s">
        <v>88</v>
      </c>
      <c r="D13" t="s">
        <v>1</v>
      </c>
      <c r="E13" t="s">
        <v>89</v>
      </c>
      <c r="N13" s="1908"/>
      <c r="O13" s="1909"/>
      <c r="P13" s="1911"/>
      <c r="Q13" s="280"/>
      <c r="R13" s="280"/>
      <c r="S13" s="280"/>
      <c r="T13" s="287"/>
    </row>
    <row r="14" spans="1:38" ht="20" x14ac:dyDescent="0.4">
      <c r="A14" s="66" t="s">
        <v>71</v>
      </c>
      <c r="B14" s="66" t="s">
        <v>96</v>
      </c>
      <c r="C14" s="66" t="s">
        <v>72</v>
      </c>
      <c r="D14" s="66">
        <v>4</v>
      </c>
      <c r="E14" t="str">
        <f t="shared" ref="E14:E19" si="0">B14&amp;C14&amp;D14&amp;IF($A$3="Non-municipal","N",IF($A$3="Municiple","Y","error"))</f>
        <v>GenTUOSCape4N</v>
      </c>
      <c r="N14" s="183"/>
      <c r="O14" s="150" t="s">
        <v>72</v>
      </c>
      <c r="P14" s="435">
        <v>0.97099999999999997</v>
      </c>
      <c r="Q14" s="280"/>
      <c r="R14" s="280"/>
      <c r="S14" s="280"/>
      <c r="T14" s="280"/>
    </row>
    <row r="15" spans="1:38" ht="20" x14ac:dyDescent="0.4">
      <c r="A15" s="66" t="s">
        <v>71</v>
      </c>
      <c r="B15" s="66" t="s">
        <v>96</v>
      </c>
      <c r="C15" s="66" t="s">
        <v>73</v>
      </c>
      <c r="D15" s="66">
        <v>4</v>
      </c>
      <c r="E15" t="str">
        <f t="shared" si="0"/>
        <v>GenTUOSKaroo4N</v>
      </c>
      <c r="N15" s="184"/>
      <c r="O15" s="151" t="s">
        <v>73</v>
      </c>
      <c r="P15" s="436">
        <v>0.995</v>
      </c>
      <c r="Q15" s="280"/>
      <c r="R15" s="280"/>
      <c r="S15" s="280"/>
      <c r="T15" s="280"/>
    </row>
    <row r="16" spans="1:38" ht="20" x14ac:dyDescent="0.4">
      <c r="A16" s="66" t="s">
        <v>71</v>
      </c>
      <c r="B16" s="66" t="s">
        <v>96</v>
      </c>
      <c r="C16" s="66" t="s">
        <v>74</v>
      </c>
      <c r="D16" s="66">
        <v>4</v>
      </c>
      <c r="E16" t="str">
        <f t="shared" si="0"/>
        <v>GenTUOSKwazulu-Natal4N</v>
      </c>
      <c r="N16" s="184"/>
      <c r="O16" s="151" t="s">
        <v>74</v>
      </c>
      <c r="P16" s="436">
        <v>1.004</v>
      </c>
      <c r="Q16" s="280"/>
      <c r="R16" s="280"/>
      <c r="S16" s="280"/>
      <c r="T16" s="280"/>
    </row>
    <row r="17" spans="1:20" ht="20" x14ac:dyDescent="0.4">
      <c r="A17" s="66" t="s">
        <v>71</v>
      </c>
      <c r="B17" s="66" t="s">
        <v>96</v>
      </c>
      <c r="C17" s="66" t="s">
        <v>75</v>
      </c>
      <c r="D17" s="66">
        <v>4</v>
      </c>
      <c r="E17" t="str">
        <f t="shared" si="0"/>
        <v>GenTUOSVaal4N</v>
      </c>
      <c r="N17" s="184"/>
      <c r="O17" s="151" t="s">
        <v>75</v>
      </c>
      <c r="P17" s="436">
        <v>1.02</v>
      </c>
      <c r="Q17" s="280"/>
      <c r="R17" s="280"/>
      <c r="S17" s="280"/>
      <c r="T17" s="280"/>
    </row>
    <row r="18" spans="1:20" ht="20" x14ac:dyDescent="0.4">
      <c r="A18" s="66" t="s">
        <v>71</v>
      </c>
      <c r="B18" s="66" t="s">
        <v>96</v>
      </c>
      <c r="C18" s="66" t="s">
        <v>76</v>
      </c>
      <c r="D18" s="66">
        <v>4</v>
      </c>
      <c r="E18" t="str">
        <f t="shared" si="0"/>
        <v>GenTUOSWaterburg4N</v>
      </c>
      <c r="N18" s="185"/>
      <c r="O18" s="151" t="s">
        <v>87</v>
      </c>
      <c r="P18" s="436">
        <v>1.0229999999999999</v>
      </c>
      <c r="Q18" s="280"/>
      <c r="R18" s="280"/>
      <c r="S18" s="280"/>
      <c r="T18" s="280"/>
    </row>
    <row r="19" spans="1:20" ht="20.5" thickBot="1" x14ac:dyDescent="0.45">
      <c r="A19" s="66" t="s">
        <v>71</v>
      </c>
      <c r="B19" s="66" t="s">
        <v>96</v>
      </c>
      <c r="C19" s="66" t="s">
        <v>77</v>
      </c>
      <c r="D19" s="66">
        <v>4</v>
      </c>
      <c r="E19" t="str">
        <f t="shared" si="0"/>
        <v>GenTUOSMpumalanga4N</v>
      </c>
      <c r="N19" s="186"/>
      <c r="O19" s="152" t="s">
        <v>77</v>
      </c>
      <c r="P19" s="437">
        <v>1.0209999999999999</v>
      </c>
      <c r="Q19" s="280"/>
      <c r="R19" s="280"/>
      <c r="S19" s="280"/>
      <c r="T19" s="280"/>
    </row>
    <row r="20" spans="1:20" ht="20" x14ac:dyDescent="0.4">
      <c r="N20" s="280"/>
      <c r="O20" s="280"/>
      <c r="P20" s="280"/>
      <c r="Q20" s="280"/>
      <c r="R20" s="280"/>
      <c r="S20" s="280"/>
      <c r="T20" s="280"/>
    </row>
  </sheetData>
  <mergeCells count="5">
    <mergeCell ref="N2:T2"/>
    <mergeCell ref="N4:P4"/>
    <mergeCell ref="R4:T4"/>
    <mergeCell ref="N12:O13"/>
    <mergeCell ref="P12:P13"/>
  </mergeCells>
  <phoneticPr fontId="31" type="noConversion"/>
  <hyperlinks>
    <hyperlink ref="N1" location="Menu!A1" display="Back to menu" xr:uid="{00000000-0004-0000-20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">
    <tabColor theme="2" tint="-0.249977111117893"/>
    <pageSetUpPr fitToPage="1"/>
  </sheetPr>
  <dimension ref="A1:AH62"/>
  <sheetViews>
    <sheetView showGridLines="0" topLeftCell="A2" zoomScale="50" zoomScaleNormal="50" workbookViewId="0">
      <selection activeCell="N5" sqref="N5"/>
    </sheetView>
  </sheetViews>
  <sheetFormatPr defaultRowHeight="12.5" x14ac:dyDescent="0.25"/>
  <cols>
    <col min="1" max="1" width="2.54296875" style="110" customWidth="1"/>
    <col min="2" max="2" width="3.453125" customWidth="1"/>
    <col min="3" max="3" width="28.54296875" customWidth="1"/>
    <col min="4" max="4" width="31" customWidth="1"/>
    <col min="5" max="5" width="17.26953125" customWidth="1"/>
    <col min="6" max="6" width="16.81640625" customWidth="1"/>
    <col min="7" max="7" width="9.1796875" customWidth="1"/>
    <col min="8" max="8" width="1" customWidth="1"/>
    <col min="9" max="9" width="26.81640625" customWidth="1"/>
    <col min="10" max="10" width="28.7265625" customWidth="1"/>
    <col min="11" max="12" width="16.81640625" customWidth="1"/>
    <col min="13" max="13" width="9.1796875" customWidth="1"/>
    <col min="14" max="14" width="1" customWidth="1"/>
    <col min="15" max="15" width="27.81640625" customWidth="1"/>
    <col min="16" max="16" width="31.453125" customWidth="1"/>
    <col min="17" max="18" width="16.81640625" customWidth="1"/>
    <col min="21" max="21" width="27.26953125" customWidth="1"/>
    <col min="22" max="22" width="27.1796875" bestFit="1" customWidth="1"/>
    <col min="23" max="23" width="16.26953125" bestFit="1" customWidth="1"/>
    <col min="24" max="24" width="21.7265625" customWidth="1"/>
  </cols>
  <sheetData>
    <row r="1" spans="2:34" s="110" customFormat="1" ht="20" x14ac:dyDescent="0.25">
      <c r="C1" s="221" t="s">
        <v>123</v>
      </c>
    </row>
    <row r="2" spans="2:34" s="110" customFormat="1" ht="45" x14ac:dyDescent="0.25">
      <c r="B2" s="1404" t="s">
        <v>421</v>
      </c>
      <c r="C2" s="1405"/>
      <c r="D2" s="1405"/>
      <c r="E2" s="1405"/>
      <c r="F2" s="1405"/>
      <c r="G2" s="1405"/>
      <c r="H2" s="1405"/>
      <c r="I2" s="1405"/>
      <c r="J2" s="1405"/>
      <c r="K2" s="1405"/>
      <c r="L2" s="1405"/>
      <c r="M2" s="1405"/>
      <c r="N2" s="1405"/>
      <c r="O2" s="1405"/>
      <c r="P2" s="1405"/>
      <c r="Q2" s="1405"/>
      <c r="R2" s="1405"/>
      <c r="S2" s="1406"/>
    </row>
    <row r="3" spans="2:34" ht="36" customHeight="1" thickBot="1" x14ac:dyDescent="0.3">
      <c r="B3" s="1"/>
      <c r="D3" s="1"/>
      <c r="H3" s="1"/>
      <c r="J3" s="1"/>
      <c r="N3" s="1"/>
      <c r="P3" s="1"/>
      <c r="T3" s="110"/>
      <c r="U3" s="110"/>
      <c r="V3" s="110"/>
      <c r="W3" s="110"/>
      <c r="X3" s="110"/>
      <c r="Y3" s="110"/>
      <c r="AH3" s="26"/>
    </row>
    <row r="4" spans="2:34" ht="116.5" customHeight="1" thickBot="1" x14ac:dyDescent="0.3">
      <c r="C4" s="1922" t="s">
        <v>473</v>
      </c>
      <c r="D4" s="1923"/>
      <c r="E4" s="1923"/>
      <c r="F4" s="1924"/>
      <c r="H4" s="1912" t="s">
        <v>474</v>
      </c>
      <c r="I4" s="1913"/>
      <c r="J4" s="1913"/>
      <c r="K4" s="1913"/>
      <c r="L4" s="1913"/>
      <c r="N4" s="1912" t="s">
        <v>475</v>
      </c>
      <c r="O4" s="1913"/>
      <c r="P4" s="1913"/>
      <c r="Q4" s="1913"/>
      <c r="R4" s="1925"/>
      <c r="T4" s="110"/>
      <c r="U4" s="110"/>
      <c r="V4" s="110"/>
      <c r="W4" s="110"/>
      <c r="X4" s="110"/>
      <c r="Y4" s="110"/>
    </row>
    <row r="5" spans="2:34" s="8" customFormat="1" ht="14.15" customHeight="1" thickBot="1" x14ac:dyDescent="0.3">
      <c r="B5" s="28"/>
      <c r="C5" s="28"/>
      <c r="D5" s="28"/>
      <c r="E5" s="28"/>
      <c r="F5" s="28"/>
      <c r="H5" s="28"/>
      <c r="I5" s="28"/>
      <c r="J5" s="28"/>
      <c r="K5" s="28"/>
      <c r="L5" s="28"/>
      <c r="N5" s="28"/>
      <c r="O5" s="28"/>
      <c r="P5" s="28"/>
      <c r="Q5" s="28"/>
      <c r="R5" s="28"/>
      <c r="T5" s="110"/>
      <c r="U5" s="110"/>
      <c r="V5" s="110"/>
      <c r="W5" s="110"/>
      <c r="X5" s="110"/>
      <c r="Y5" s="110"/>
    </row>
    <row r="6" spans="2:34" ht="40.5" customHeight="1" thickBot="1" x14ac:dyDescent="0.5">
      <c r="B6" s="5"/>
      <c r="C6" s="484"/>
      <c r="D6" s="1072"/>
      <c r="E6" s="1914" t="s">
        <v>422</v>
      </c>
      <c r="F6" s="1422"/>
      <c r="G6" s="539"/>
      <c r="H6" s="1073"/>
      <c r="I6" s="484"/>
      <c r="J6" s="1072"/>
      <c r="K6" s="1914" t="s">
        <v>422</v>
      </c>
      <c r="L6" s="1422"/>
      <c r="M6" s="539"/>
      <c r="N6" s="1073"/>
      <c r="O6" s="484"/>
      <c r="P6" s="1072"/>
      <c r="Q6" s="1914" t="s">
        <v>422</v>
      </c>
      <c r="R6" s="1422"/>
      <c r="S6" s="539"/>
      <c r="T6" s="110"/>
      <c r="U6" s="110"/>
      <c r="V6" s="110"/>
      <c r="W6" s="110"/>
      <c r="X6" s="110"/>
      <c r="Y6" s="110"/>
    </row>
    <row r="7" spans="2:34" ht="37.9" customHeight="1" x14ac:dyDescent="0.45">
      <c r="B7" s="6"/>
      <c r="C7" s="1915" t="s">
        <v>26</v>
      </c>
      <c r="D7" s="1074"/>
      <c r="E7" s="1415"/>
      <c r="F7" s="1646"/>
      <c r="G7" s="539"/>
      <c r="H7" s="1075"/>
      <c r="I7" s="1915" t="s">
        <v>26</v>
      </c>
      <c r="J7" s="1074"/>
      <c r="K7" s="1415"/>
      <c r="L7" s="1646"/>
      <c r="M7" s="539"/>
      <c r="N7" s="1075"/>
      <c r="O7" s="1915" t="s">
        <v>26</v>
      </c>
      <c r="P7" s="1074"/>
      <c r="Q7" s="1415"/>
      <c r="R7" s="1646"/>
      <c r="S7" s="539"/>
      <c r="T7" s="110"/>
      <c r="U7" s="110"/>
      <c r="V7" s="110"/>
      <c r="W7" s="110"/>
      <c r="X7" s="110"/>
      <c r="Y7" s="110"/>
    </row>
    <row r="8" spans="2:34" ht="20.25" customHeight="1" x14ac:dyDescent="0.45">
      <c r="B8" s="6"/>
      <c r="C8" s="1411"/>
      <c r="D8" s="1076" t="s">
        <v>1</v>
      </c>
      <c r="E8" s="1916"/>
      <c r="F8" s="1754"/>
      <c r="G8" s="539"/>
      <c r="H8" s="1075"/>
      <c r="I8" s="1411"/>
      <c r="J8" s="1076" t="s">
        <v>1</v>
      </c>
      <c r="K8" s="1916"/>
      <c r="L8" s="1754"/>
      <c r="M8" s="539"/>
      <c r="N8" s="1075"/>
      <c r="O8" s="1411"/>
      <c r="P8" s="1076" t="s">
        <v>1</v>
      </c>
      <c r="Q8" s="1916"/>
      <c r="R8" s="1754"/>
      <c r="S8" s="539"/>
      <c r="T8" s="110"/>
      <c r="U8" s="110"/>
      <c r="V8" s="110"/>
      <c r="W8" s="110"/>
      <c r="X8" s="110"/>
      <c r="Y8" s="110"/>
    </row>
    <row r="9" spans="2:34" ht="20.25" customHeight="1" x14ac:dyDescent="0.45">
      <c r="B9" s="6"/>
      <c r="C9" s="1412"/>
      <c r="D9" s="1077"/>
      <c r="E9" s="493"/>
      <c r="F9" s="492" t="s">
        <v>25</v>
      </c>
      <c r="G9" s="539"/>
      <c r="H9" s="1075"/>
      <c r="I9" s="1412"/>
      <c r="J9" s="1077"/>
      <c r="K9" s="493"/>
      <c r="L9" s="492" t="s">
        <v>25</v>
      </c>
      <c r="M9" s="539"/>
      <c r="N9" s="1075"/>
      <c r="O9" s="1412"/>
      <c r="P9" s="1077"/>
      <c r="Q9" s="493"/>
      <c r="R9" s="492" t="s">
        <v>25</v>
      </c>
      <c r="S9" s="539"/>
      <c r="T9" s="110"/>
      <c r="U9" s="110"/>
      <c r="V9" s="110"/>
      <c r="W9" s="110"/>
      <c r="X9" s="110"/>
      <c r="Y9" s="110"/>
    </row>
    <row r="10" spans="2:34" ht="21.65" customHeight="1" x14ac:dyDescent="0.45">
      <c r="B10" s="6"/>
      <c r="C10" s="1329" t="s">
        <v>28</v>
      </c>
      <c r="D10" s="494" t="s">
        <v>5</v>
      </c>
      <c r="E10" s="501">
        <v>52.3</v>
      </c>
      <c r="F10" s="502">
        <f t="shared" ref="F10:F25" si="0">ROUND(E10 * (1 + VAT), 2)</f>
        <v>60.15</v>
      </c>
      <c r="G10" s="1078"/>
      <c r="H10" s="1075"/>
      <c r="I10" s="1329" t="s">
        <v>28</v>
      </c>
      <c r="J10" s="494" t="s">
        <v>5</v>
      </c>
      <c r="K10" s="501">
        <v>52.3</v>
      </c>
      <c r="L10" s="502">
        <f t="shared" ref="L10:L25" si="1">ROUND(K10 * (1 + VAT), 2)</f>
        <v>60.15</v>
      </c>
      <c r="M10" s="1078"/>
      <c r="N10" s="1075"/>
      <c r="O10" s="1329" t="s">
        <v>28</v>
      </c>
      <c r="P10" s="494" t="s">
        <v>5</v>
      </c>
      <c r="Q10" s="501">
        <v>52.22</v>
      </c>
      <c r="R10" s="502">
        <f t="shared" ref="R10:R25" si="2">ROUND(Q10 * (1 + VAT), 2)</f>
        <v>60.05</v>
      </c>
      <c r="S10" s="539"/>
      <c r="T10" s="110"/>
      <c r="U10" s="110"/>
      <c r="V10" s="110"/>
      <c r="W10" s="110"/>
      <c r="X10" s="110"/>
      <c r="Y10" s="110"/>
    </row>
    <row r="11" spans="2:34" ht="21.65" customHeight="1" x14ac:dyDescent="0.45">
      <c r="B11" s="6"/>
      <c r="C11" s="1330"/>
      <c r="D11" s="494" t="s">
        <v>6</v>
      </c>
      <c r="E11" s="509">
        <v>47.91</v>
      </c>
      <c r="F11" s="510">
        <f t="shared" si="0"/>
        <v>55.1</v>
      </c>
      <c r="G11" s="633"/>
      <c r="H11" s="1075"/>
      <c r="I11" s="1330"/>
      <c r="J11" s="494" t="s">
        <v>6</v>
      </c>
      <c r="K11" s="509">
        <v>47.91</v>
      </c>
      <c r="L11" s="510">
        <f t="shared" si="1"/>
        <v>55.1</v>
      </c>
      <c r="M11" s="633"/>
      <c r="N11" s="1075"/>
      <c r="O11" s="1330"/>
      <c r="P11" s="494" t="s">
        <v>6</v>
      </c>
      <c r="Q11" s="509">
        <v>47.87</v>
      </c>
      <c r="R11" s="510">
        <f t="shared" si="2"/>
        <v>55.05</v>
      </c>
      <c r="S11" s="539"/>
      <c r="T11" s="110"/>
      <c r="U11" s="110"/>
      <c r="V11" s="110"/>
      <c r="W11" s="110"/>
      <c r="X11" s="110"/>
      <c r="Y11" s="110"/>
    </row>
    <row r="12" spans="2:34" ht="21.65" customHeight="1" x14ac:dyDescent="0.45">
      <c r="B12" s="6"/>
      <c r="C12" s="1330"/>
      <c r="D12" s="494" t="s">
        <v>7</v>
      </c>
      <c r="E12" s="509">
        <v>55.08</v>
      </c>
      <c r="F12" s="510">
        <f t="shared" si="0"/>
        <v>63.34</v>
      </c>
      <c r="G12" s="633"/>
      <c r="H12" s="1075"/>
      <c r="I12" s="1330"/>
      <c r="J12" s="494" t="s">
        <v>7</v>
      </c>
      <c r="K12" s="509">
        <v>55.08</v>
      </c>
      <c r="L12" s="510">
        <f t="shared" si="1"/>
        <v>63.34</v>
      </c>
      <c r="M12" s="633"/>
      <c r="N12" s="1075"/>
      <c r="O12" s="1330"/>
      <c r="P12" s="494" t="s">
        <v>7</v>
      </c>
      <c r="Q12" s="509">
        <v>55</v>
      </c>
      <c r="R12" s="510">
        <f t="shared" si="2"/>
        <v>63.25</v>
      </c>
      <c r="S12" s="539"/>
      <c r="T12" s="110"/>
      <c r="U12" s="110"/>
      <c r="V12" s="110"/>
      <c r="W12" s="110"/>
      <c r="X12" s="110"/>
      <c r="Y12" s="110"/>
    </row>
    <row r="13" spans="2:34" ht="21.65" customHeight="1" x14ac:dyDescent="0.45">
      <c r="B13" s="6"/>
      <c r="C13" s="1331"/>
      <c r="D13" s="511" t="s">
        <v>83</v>
      </c>
      <c r="E13" s="518">
        <v>47.81</v>
      </c>
      <c r="F13" s="519">
        <f t="shared" si="0"/>
        <v>54.98</v>
      </c>
      <c r="G13" s="633"/>
      <c r="H13" s="1075"/>
      <c r="I13" s="1331"/>
      <c r="J13" s="511" t="s">
        <v>83</v>
      </c>
      <c r="K13" s="518">
        <v>47.81</v>
      </c>
      <c r="L13" s="519">
        <f t="shared" si="1"/>
        <v>54.98</v>
      </c>
      <c r="M13" s="633"/>
      <c r="N13" s="1075"/>
      <c r="O13" s="1331"/>
      <c r="P13" s="511" t="s">
        <v>83</v>
      </c>
      <c r="Q13" s="518">
        <v>47.7</v>
      </c>
      <c r="R13" s="519">
        <f t="shared" si="2"/>
        <v>54.86</v>
      </c>
      <c r="S13" s="539"/>
      <c r="T13" s="110"/>
      <c r="U13" s="110"/>
      <c r="V13" s="110"/>
      <c r="W13" s="110"/>
      <c r="X13" s="110"/>
      <c r="Y13" s="110"/>
    </row>
    <row r="14" spans="2:34" ht="21.65" customHeight="1" x14ac:dyDescent="0.45">
      <c r="B14" s="6"/>
      <c r="C14" s="1329" t="s">
        <v>29</v>
      </c>
      <c r="D14" s="494" t="s">
        <v>5</v>
      </c>
      <c r="E14" s="520">
        <v>52.42</v>
      </c>
      <c r="F14" s="521">
        <f t="shared" si="0"/>
        <v>60.28</v>
      </c>
      <c r="G14" s="1078"/>
      <c r="H14" s="1075"/>
      <c r="I14" s="1329" t="s">
        <v>29</v>
      </c>
      <c r="J14" s="494" t="s">
        <v>5</v>
      </c>
      <c r="K14" s="520">
        <v>52.42</v>
      </c>
      <c r="L14" s="521">
        <f t="shared" si="1"/>
        <v>60.28</v>
      </c>
      <c r="M14" s="1078"/>
      <c r="N14" s="1075"/>
      <c r="O14" s="1329" t="s">
        <v>29</v>
      </c>
      <c r="P14" s="494" t="s">
        <v>5</v>
      </c>
      <c r="Q14" s="520">
        <v>52.36</v>
      </c>
      <c r="R14" s="521">
        <f t="shared" si="2"/>
        <v>60.21</v>
      </c>
      <c r="S14" s="539"/>
      <c r="T14" s="110"/>
      <c r="U14" s="110"/>
      <c r="V14" s="110"/>
      <c r="W14" s="110"/>
      <c r="X14" s="110"/>
      <c r="Y14" s="110"/>
    </row>
    <row r="15" spans="2:34" ht="21.65" customHeight="1" x14ac:dyDescent="0.45">
      <c r="B15" s="6"/>
      <c r="C15" s="1330"/>
      <c r="D15" s="494" t="s">
        <v>6</v>
      </c>
      <c r="E15" s="509">
        <v>48.05</v>
      </c>
      <c r="F15" s="510">
        <f t="shared" si="0"/>
        <v>55.26</v>
      </c>
      <c r="G15" s="633"/>
      <c r="H15" s="1075"/>
      <c r="I15" s="1330"/>
      <c r="J15" s="494" t="s">
        <v>6</v>
      </c>
      <c r="K15" s="509">
        <v>48.05</v>
      </c>
      <c r="L15" s="510">
        <f t="shared" si="1"/>
        <v>55.26</v>
      </c>
      <c r="M15" s="633"/>
      <c r="N15" s="1075"/>
      <c r="O15" s="1330"/>
      <c r="P15" s="494" t="s">
        <v>6</v>
      </c>
      <c r="Q15" s="509">
        <v>48.03</v>
      </c>
      <c r="R15" s="510">
        <f t="shared" si="2"/>
        <v>55.23</v>
      </c>
      <c r="S15" s="539"/>
      <c r="T15" s="110"/>
      <c r="U15" s="110"/>
      <c r="V15" s="110"/>
      <c r="W15" s="110"/>
      <c r="X15" s="110"/>
      <c r="Y15" s="110"/>
    </row>
    <row r="16" spans="2:34" ht="21.65" customHeight="1" x14ac:dyDescent="0.45">
      <c r="B16" s="6"/>
      <c r="C16" s="1330"/>
      <c r="D16" s="494" t="s">
        <v>7</v>
      </c>
      <c r="E16" s="509">
        <v>55.199999999999996</v>
      </c>
      <c r="F16" s="510">
        <f t="shared" si="0"/>
        <v>63.48</v>
      </c>
      <c r="G16" s="633"/>
      <c r="H16" s="1075"/>
      <c r="I16" s="1330"/>
      <c r="J16" s="494" t="s">
        <v>7</v>
      </c>
      <c r="K16" s="509">
        <v>55.199999999999996</v>
      </c>
      <c r="L16" s="510">
        <f t="shared" si="1"/>
        <v>63.48</v>
      </c>
      <c r="M16" s="633"/>
      <c r="N16" s="1075"/>
      <c r="O16" s="1330"/>
      <c r="P16" s="494" t="s">
        <v>7</v>
      </c>
      <c r="Q16" s="509">
        <v>55.099999999999994</v>
      </c>
      <c r="R16" s="510">
        <f t="shared" si="2"/>
        <v>63.37</v>
      </c>
      <c r="S16" s="539"/>
      <c r="T16" s="110"/>
      <c r="U16" s="110"/>
      <c r="V16" s="110"/>
      <c r="W16" s="110"/>
      <c r="X16" s="110"/>
      <c r="Y16" s="110"/>
    </row>
    <row r="17" spans="2:25" ht="21.65" customHeight="1" x14ac:dyDescent="0.45">
      <c r="B17" s="6"/>
      <c r="C17" s="1331"/>
      <c r="D17" s="511" t="s">
        <v>83</v>
      </c>
      <c r="E17" s="518">
        <v>47.97</v>
      </c>
      <c r="F17" s="519">
        <f t="shared" si="0"/>
        <v>55.17</v>
      </c>
      <c r="G17" s="633"/>
      <c r="H17" s="1075"/>
      <c r="I17" s="1331"/>
      <c r="J17" s="511" t="s">
        <v>83</v>
      </c>
      <c r="K17" s="518">
        <v>47.97</v>
      </c>
      <c r="L17" s="519">
        <f t="shared" si="1"/>
        <v>55.17</v>
      </c>
      <c r="M17" s="633"/>
      <c r="N17" s="1075"/>
      <c r="O17" s="1331"/>
      <c r="P17" s="511" t="s">
        <v>83</v>
      </c>
      <c r="Q17" s="518">
        <v>47.92</v>
      </c>
      <c r="R17" s="519">
        <f t="shared" si="2"/>
        <v>55.11</v>
      </c>
      <c r="S17" s="539"/>
      <c r="T17" s="110"/>
      <c r="U17" s="110"/>
      <c r="V17" s="110"/>
      <c r="W17" s="110"/>
      <c r="X17" s="110"/>
      <c r="Y17" s="110"/>
    </row>
    <row r="18" spans="2:25" ht="21.65" customHeight="1" x14ac:dyDescent="0.45">
      <c r="B18" s="6"/>
      <c r="C18" s="1329" t="s">
        <v>30</v>
      </c>
      <c r="D18" s="494" t="s">
        <v>5</v>
      </c>
      <c r="E18" s="520">
        <v>52.629999999999995</v>
      </c>
      <c r="F18" s="521">
        <f t="shared" si="0"/>
        <v>60.52</v>
      </c>
      <c r="G18" s="1078"/>
      <c r="H18" s="1075"/>
      <c r="I18" s="1329" t="s">
        <v>30</v>
      </c>
      <c r="J18" s="494" t="s">
        <v>5</v>
      </c>
      <c r="K18" s="520">
        <v>52.629999999999995</v>
      </c>
      <c r="L18" s="521">
        <f t="shared" si="1"/>
        <v>60.52</v>
      </c>
      <c r="M18" s="1078"/>
      <c r="N18" s="1075"/>
      <c r="O18" s="1329" t="s">
        <v>30</v>
      </c>
      <c r="P18" s="494" t="s">
        <v>5</v>
      </c>
      <c r="Q18" s="520">
        <v>52.62</v>
      </c>
      <c r="R18" s="521">
        <f t="shared" si="2"/>
        <v>60.51</v>
      </c>
      <c r="S18" s="539"/>
      <c r="T18" s="110"/>
      <c r="U18" s="110"/>
      <c r="V18" s="110"/>
      <c r="W18" s="110"/>
      <c r="X18" s="110"/>
      <c r="Y18" s="110"/>
    </row>
    <row r="19" spans="2:25" ht="21.65" customHeight="1" x14ac:dyDescent="0.45">
      <c r="B19" s="6"/>
      <c r="C19" s="1330"/>
      <c r="D19" s="494" t="s">
        <v>6</v>
      </c>
      <c r="E19" s="509">
        <v>48.2</v>
      </c>
      <c r="F19" s="510">
        <f t="shared" si="0"/>
        <v>55.43</v>
      </c>
      <c r="G19" s="633"/>
      <c r="H19" s="1075"/>
      <c r="I19" s="1330"/>
      <c r="J19" s="494" t="s">
        <v>6</v>
      </c>
      <c r="K19" s="509">
        <v>48.2</v>
      </c>
      <c r="L19" s="510">
        <f t="shared" si="1"/>
        <v>55.43</v>
      </c>
      <c r="M19" s="633"/>
      <c r="N19" s="1075"/>
      <c r="O19" s="1330"/>
      <c r="P19" s="494" t="s">
        <v>6</v>
      </c>
      <c r="Q19" s="509">
        <v>48.17</v>
      </c>
      <c r="R19" s="510">
        <f t="shared" si="2"/>
        <v>55.4</v>
      </c>
      <c r="S19" s="539"/>
      <c r="T19" s="110"/>
      <c r="U19" s="110"/>
      <c r="V19" s="110"/>
      <c r="W19" s="110"/>
      <c r="X19" s="110"/>
      <c r="Y19" s="110"/>
    </row>
    <row r="20" spans="2:25" ht="21.65" customHeight="1" x14ac:dyDescent="0.45">
      <c r="B20" s="6"/>
      <c r="C20" s="1330"/>
      <c r="D20" s="494" t="s">
        <v>7</v>
      </c>
      <c r="E20" s="509">
        <v>55.29</v>
      </c>
      <c r="F20" s="510">
        <f t="shared" si="0"/>
        <v>63.58</v>
      </c>
      <c r="G20" s="633"/>
      <c r="H20" s="1075"/>
      <c r="I20" s="1330"/>
      <c r="J20" s="494" t="s">
        <v>7</v>
      </c>
      <c r="K20" s="509">
        <v>55.29</v>
      </c>
      <c r="L20" s="510">
        <f t="shared" si="1"/>
        <v>63.58</v>
      </c>
      <c r="M20" s="633"/>
      <c r="N20" s="1075"/>
      <c r="O20" s="1330"/>
      <c r="P20" s="494" t="s">
        <v>7</v>
      </c>
      <c r="Q20" s="509">
        <v>55.269999999999996</v>
      </c>
      <c r="R20" s="510">
        <f t="shared" si="2"/>
        <v>63.56</v>
      </c>
      <c r="S20" s="539"/>
      <c r="T20" s="110"/>
      <c r="U20" s="110"/>
      <c r="V20" s="110"/>
      <c r="W20" s="110"/>
      <c r="X20" s="110"/>
      <c r="Y20" s="110"/>
    </row>
    <row r="21" spans="2:25" ht="21.65" customHeight="1" x14ac:dyDescent="0.45">
      <c r="B21" s="6"/>
      <c r="C21" s="1331"/>
      <c r="D21" s="511" t="s">
        <v>83</v>
      </c>
      <c r="E21" s="518">
        <v>48.269999999999996</v>
      </c>
      <c r="F21" s="519">
        <f t="shared" si="0"/>
        <v>55.51</v>
      </c>
      <c r="G21" s="870"/>
      <c r="H21" s="1075"/>
      <c r="I21" s="1331"/>
      <c r="J21" s="511" t="s">
        <v>83</v>
      </c>
      <c r="K21" s="518">
        <v>48.269999999999996</v>
      </c>
      <c r="L21" s="519">
        <f t="shared" si="1"/>
        <v>55.51</v>
      </c>
      <c r="M21" s="870"/>
      <c r="N21" s="1075"/>
      <c r="O21" s="1331"/>
      <c r="P21" s="511" t="s">
        <v>83</v>
      </c>
      <c r="Q21" s="518">
        <v>48.2</v>
      </c>
      <c r="R21" s="519">
        <f t="shared" si="2"/>
        <v>55.43</v>
      </c>
      <c r="S21" s="539"/>
      <c r="T21" s="110"/>
      <c r="U21" s="110"/>
      <c r="V21" s="110"/>
      <c r="W21" s="110"/>
      <c r="X21" s="110"/>
      <c r="Y21" s="110"/>
    </row>
    <row r="22" spans="2:25" ht="21.65" customHeight="1" x14ac:dyDescent="0.45">
      <c r="B22" s="6"/>
      <c r="C22" s="1329" t="s">
        <v>31</v>
      </c>
      <c r="D22" s="494" t="s">
        <v>5</v>
      </c>
      <c r="E22" s="520">
        <v>52.739999999999995</v>
      </c>
      <c r="F22" s="521">
        <f t="shared" si="0"/>
        <v>60.65</v>
      </c>
      <c r="G22" s="1078"/>
      <c r="H22" s="1075"/>
      <c r="I22" s="1329" t="s">
        <v>31</v>
      </c>
      <c r="J22" s="494" t="s">
        <v>5</v>
      </c>
      <c r="K22" s="520">
        <v>52.739999999999995</v>
      </c>
      <c r="L22" s="521">
        <f t="shared" si="1"/>
        <v>60.65</v>
      </c>
      <c r="M22" s="1078"/>
      <c r="N22" s="1075"/>
      <c r="O22" s="1329" t="s">
        <v>31</v>
      </c>
      <c r="P22" s="494" t="s">
        <v>5</v>
      </c>
      <c r="Q22" s="520">
        <v>52.65</v>
      </c>
      <c r="R22" s="521">
        <f t="shared" si="2"/>
        <v>60.55</v>
      </c>
      <c r="S22" s="539"/>
      <c r="T22" s="110"/>
      <c r="U22" s="110"/>
      <c r="V22" s="110"/>
      <c r="W22" s="110"/>
      <c r="X22" s="110"/>
      <c r="Y22" s="110"/>
    </row>
    <row r="23" spans="2:25" ht="21.65" customHeight="1" x14ac:dyDescent="0.45">
      <c r="B23" s="6"/>
      <c r="C23" s="1330"/>
      <c r="D23" s="494" t="s">
        <v>6</v>
      </c>
      <c r="E23" s="509">
        <v>48.39</v>
      </c>
      <c r="F23" s="510">
        <f t="shared" si="0"/>
        <v>55.65</v>
      </c>
      <c r="G23" s="633"/>
      <c r="H23" s="1075"/>
      <c r="I23" s="1330"/>
      <c r="J23" s="494" t="s">
        <v>6</v>
      </c>
      <c r="K23" s="509">
        <v>48.39</v>
      </c>
      <c r="L23" s="510">
        <f t="shared" si="1"/>
        <v>55.65</v>
      </c>
      <c r="M23" s="633"/>
      <c r="N23" s="1075"/>
      <c r="O23" s="1330"/>
      <c r="P23" s="494" t="s">
        <v>6</v>
      </c>
      <c r="Q23" s="509">
        <v>48.33</v>
      </c>
      <c r="R23" s="510">
        <f t="shared" si="2"/>
        <v>55.58</v>
      </c>
      <c r="S23" s="539"/>
      <c r="T23" s="110"/>
      <c r="U23" s="110"/>
      <c r="V23" s="110"/>
      <c r="W23" s="110"/>
      <c r="X23" s="110"/>
      <c r="Y23" s="110"/>
    </row>
    <row r="24" spans="2:25" ht="21.65" customHeight="1" x14ac:dyDescent="0.45">
      <c r="B24" s="6"/>
      <c r="C24" s="1330"/>
      <c r="D24" s="494" t="s">
        <v>7</v>
      </c>
      <c r="E24" s="509">
        <v>55.44</v>
      </c>
      <c r="F24" s="510">
        <f t="shared" si="0"/>
        <v>63.76</v>
      </c>
      <c r="G24" s="633"/>
      <c r="H24" s="1075"/>
      <c r="I24" s="1330"/>
      <c r="J24" s="494" t="s">
        <v>7</v>
      </c>
      <c r="K24" s="509">
        <v>55.44</v>
      </c>
      <c r="L24" s="510">
        <f t="shared" si="1"/>
        <v>63.76</v>
      </c>
      <c r="M24" s="633"/>
      <c r="N24" s="1075"/>
      <c r="O24" s="1330"/>
      <c r="P24" s="494" t="s">
        <v>7</v>
      </c>
      <c r="Q24" s="509">
        <v>55.370000000000005</v>
      </c>
      <c r="R24" s="510">
        <f t="shared" si="2"/>
        <v>63.68</v>
      </c>
      <c r="S24" s="539"/>
      <c r="T24" s="110"/>
      <c r="U24" s="110"/>
      <c r="V24" s="110"/>
      <c r="W24" s="110"/>
      <c r="X24" s="110"/>
      <c r="Y24" s="110"/>
    </row>
    <row r="25" spans="2:25" ht="21.65" customHeight="1" thickBot="1" x14ac:dyDescent="0.5">
      <c r="B25" s="6"/>
      <c r="C25" s="1345"/>
      <c r="D25" s="522" t="s">
        <v>83</v>
      </c>
      <c r="E25" s="529">
        <v>48.41</v>
      </c>
      <c r="F25" s="530">
        <f t="shared" si="0"/>
        <v>55.67</v>
      </c>
      <c r="G25" s="870"/>
      <c r="H25" s="1075"/>
      <c r="I25" s="1345"/>
      <c r="J25" s="522" t="s">
        <v>83</v>
      </c>
      <c r="K25" s="529">
        <v>48.41</v>
      </c>
      <c r="L25" s="530">
        <f t="shared" si="1"/>
        <v>55.67</v>
      </c>
      <c r="M25" s="870"/>
      <c r="N25" s="1075"/>
      <c r="O25" s="1345"/>
      <c r="P25" s="522" t="s">
        <v>83</v>
      </c>
      <c r="Q25" s="529">
        <v>48.349999999999994</v>
      </c>
      <c r="R25" s="530">
        <f t="shared" si="2"/>
        <v>55.6</v>
      </c>
      <c r="S25" s="539"/>
      <c r="T25" s="110"/>
      <c r="U25" s="110"/>
      <c r="V25" s="110"/>
      <c r="W25" s="110"/>
      <c r="X25" s="110"/>
      <c r="Y25" s="110"/>
    </row>
    <row r="26" spans="2:25" s="110" customFormat="1" ht="34.15" customHeight="1" x14ac:dyDescent="0.4">
      <c r="B26" s="10"/>
      <c r="C26" s="230"/>
      <c r="D26" s="235" t="s">
        <v>84</v>
      </c>
      <c r="E26" s="223"/>
      <c r="F26" s="224"/>
      <c r="G26" s="289"/>
      <c r="H26" s="80"/>
      <c r="I26" s="230"/>
      <c r="J26" s="235" t="s">
        <v>84</v>
      </c>
      <c r="K26" s="223"/>
      <c r="L26" s="224"/>
      <c r="M26" s="289"/>
      <c r="N26" s="80"/>
      <c r="O26" s="230"/>
      <c r="P26" s="235" t="s">
        <v>84</v>
      </c>
      <c r="Q26" s="223"/>
      <c r="R26" s="224"/>
    </row>
    <row r="27" spans="2:25" s="110" customFormat="1" ht="34.15" customHeight="1" thickBot="1" x14ac:dyDescent="0.45">
      <c r="B27" s="10"/>
      <c r="C27" s="230"/>
      <c r="D27" s="235"/>
      <c r="E27" s="223"/>
      <c r="F27" s="224"/>
      <c r="G27" s="289"/>
      <c r="H27" s="80"/>
      <c r="I27" s="230"/>
      <c r="J27" s="235"/>
      <c r="K27" s="223"/>
      <c r="L27" s="224"/>
      <c r="M27" s="289"/>
      <c r="N27" s="80"/>
      <c r="O27" s="230"/>
      <c r="P27" s="235"/>
      <c r="Q27" s="223"/>
      <c r="R27" s="224"/>
    </row>
    <row r="28" spans="2:25" ht="116.5" customHeight="1" thickBot="1" x14ac:dyDescent="0.3">
      <c r="C28" s="1922" t="s">
        <v>376</v>
      </c>
      <c r="D28" s="1923"/>
      <c r="E28" s="1923"/>
      <c r="F28" s="1924"/>
      <c r="H28" s="1912" t="s">
        <v>377</v>
      </c>
      <c r="I28" s="1913"/>
      <c r="J28" s="1913"/>
      <c r="K28" s="1913"/>
      <c r="L28" s="1925"/>
      <c r="N28" s="1912" t="s">
        <v>378</v>
      </c>
      <c r="O28" s="1913"/>
      <c r="P28" s="1913"/>
      <c r="Q28" s="1913"/>
      <c r="R28" s="1925"/>
      <c r="T28" s="110"/>
      <c r="U28" s="110"/>
      <c r="V28" s="110"/>
      <c r="W28" s="110"/>
      <c r="X28" s="110"/>
      <c r="Y28" s="110"/>
    </row>
    <row r="29" spans="2:25" s="8" customFormat="1" ht="14.15" customHeight="1" thickBot="1" x14ac:dyDescent="0.3">
      <c r="B29" s="28"/>
      <c r="C29" s="28"/>
      <c r="D29" s="28"/>
      <c r="E29" s="28"/>
      <c r="F29" s="28"/>
      <c r="H29" s="28"/>
      <c r="I29" s="28"/>
      <c r="J29" s="28"/>
      <c r="K29" s="28"/>
      <c r="L29" s="28"/>
      <c r="N29" s="28"/>
      <c r="O29" s="28"/>
      <c r="P29" s="28"/>
      <c r="Q29" s="28"/>
      <c r="R29" s="28"/>
      <c r="T29" s="110"/>
      <c r="U29" s="110"/>
      <c r="V29" s="110"/>
      <c r="W29" s="110"/>
      <c r="X29" s="110"/>
      <c r="Y29" s="110"/>
    </row>
    <row r="30" spans="2:25" ht="54.65" customHeight="1" thickBot="1" x14ac:dyDescent="0.5">
      <c r="B30" s="5"/>
      <c r="C30" s="484"/>
      <c r="D30" s="1072"/>
      <c r="E30" s="1914" t="s">
        <v>422</v>
      </c>
      <c r="F30" s="1422"/>
      <c r="G30" s="539"/>
      <c r="H30" s="1073"/>
      <c r="I30" s="484"/>
      <c r="J30" s="1072"/>
      <c r="K30" s="1914" t="s">
        <v>422</v>
      </c>
      <c r="L30" s="1422"/>
      <c r="M30" s="539"/>
      <c r="N30" s="1073"/>
      <c r="O30" s="484"/>
      <c r="P30" s="1072"/>
      <c r="Q30" s="1914" t="s">
        <v>422</v>
      </c>
      <c r="R30" s="1422"/>
      <c r="T30" s="110"/>
      <c r="U30" s="110"/>
      <c r="V30" s="110"/>
      <c r="W30" s="110"/>
      <c r="X30" s="110"/>
      <c r="Y30" s="110"/>
    </row>
    <row r="31" spans="2:25" ht="20.25" customHeight="1" x14ac:dyDescent="0.45">
      <c r="B31" s="6"/>
      <c r="C31" s="1915" t="s">
        <v>26</v>
      </c>
      <c r="D31" s="1074"/>
      <c r="E31" s="1415"/>
      <c r="F31" s="1646"/>
      <c r="G31" s="539"/>
      <c r="H31" s="1075"/>
      <c r="I31" s="1915" t="s">
        <v>26</v>
      </c>
      <c r="J31" s="1074"/>
      <c r="K31" s="1415"/>
      <c r="L31" s="1646"/>
      <c r="M31" s="539"/>
      <c r="N31" s="1075"/>
      <c r="O31" s="1915" t="s">
        <v>26</v>
      </c>
      <c r="P31" s="1074"/>
      <c r="Q31" s="1415"/>
      <c r="R31" s="1646"/>
      <c r="T31" s="110"/>
      <c r="U31" s="110"/>
      <c r="V31" s="110"/>
      <c r="W31" s="110"/>
      <c r="X31" s="110"/>
      <c r="Y31" s="110"/>
    </row>
    <row r="32" spans="2:25" ht="20.25" customHeight="1" x14ac:dyDescent="0.45">
      <c r="B32" s="6"/>
      <c r="C32" s="1411"/>
      <c r="D32" s="1076" t="s">
        <v>1</v>
      </c>
      <c r="E32" s="1916"/>
      <c r="F32" s="1754"/>
      <c r="G32" s="539"/>
      <c r="H32" s="1075"/>
      <c r="I32" s="1411"/>
      <c r="J32" s="1076" t="s">
        <v>1</v>
      </c>
      <c r="K32" s="1916"/>
      <c r="L32" s="1754"/>
      <c r="M32" s="539"/>
      <c r="N32" s="1075"/>
      <c r="O32" s="1411"/>
      <c r="P32" s="1076" t="s">
        <v>1</v>
      </c>
      <c r="Q32" s="1916"/>
      <c r="R32" s="1754"/>
      <c r="T32" s="110"/>
      <c r="U32" s="110"/>
      <c r="V32" s="110"/>
      <c r="W32" s="110"/>
      <c r="X32" s="110"/>
      <c r="Y32" s="110"/>
    </row>
    <row r="33" spans="2:25" ht="20.25" customHeight="1" x14ac:dyDescent="0.45">
      <c r="B33" s="6"/>
      <c r="C33" s="1412"/>
      <c r="D33" s="1077"/>
      <c r="E33" s="493"/>
      <c r="F33" s="492" t="s">
        <v>25</v>
      </c>
      <c r="G33" s="539"/>
      <c r="H33" s="1075"/>
      <c r="I33" s="1412"/>
      <c r="J33" s="1077"/>
      <c r="K33" s="493"/>
      <c r="L33" s="492" t="s">
        <v>25</v>
      </c>
      <c r="M33" s="539"/>
      <c r="N33" s="1075"/>
      <c r="O33" s="1412"/>
      <c r="P33" s="1077"/>
      <c r="Q33" s="493"/>
      <c r="R33" s="492" t="s">
        <v>25</v>
      </c>
      <c r="T33" s="110"/>
      <c r="U33" s="110"/>
      <c r="V33" s="110"/>
      <c r="W33" s="110"/>
      <c r="X33" s="110"/>
      <c r="Y33" s="110"/>
    </row>
    <row r="34" spans="2:25" ht="21.65" customHeight="1" x14ac:dyDescent="0.45">
      <c r="C34" s="1329" t="s">
        <v>28</v>
      </c>
      <c r="D34" s="494" t="s">
        <v>5</v>
      </c>
      <c r="E34" s="501">
        <v>52.3</v>
      </c>
      <c r="F34" s="502">
        <f t="shared" ref="F34:F49" si="3">ROUND(E34 * (1 + VAT), 2)</f>
        <v>60.15</v>
      </c>
      <c r="G34" s="1078"/>
      <c r="H34" s="1075"/>
      <c r="I34" s="1329" t="s">
        <v>28</v>
      </c>
      <c r="J34" s="1079" t="s">
        <v>5</v>
      </c>
      <c r="K34" s="501">
        <v>26.19</v>
      </c>
      <c r="L34" s="502">
        <f t="shared" ref="L34:L35" si="4">ROUND(K34 * (1 + VAT), 2)</f>
        <v>30.12</v>
      </c>
      <c r="M34" s="1078"/>
      <c r="N34" s="1075"/>
      <c r="O34" s="1329" t="s">
        <v>28</v>
      </c>
      <c r="P34" s="1079" t="s">
        <v>5</v>
      </c>
      <c r="Q34" s="501">
        <v>36.6</v>
      </c>
      <c r="R34" s="502">
        <f t="shared" ref="R34:R35" si="5">ROUND(Q34 * (1 + VAT), 2)</f>
        <v>42.09</v>
      </c>
      <c r="T34" s="110"/>
      <c r="U34" s="110"/>
      <c r="V34" s="110"/>
      <c r="W34" s="110"/>
      <c r="X34" s="110"/>
      <c r="Y34" s="110"/>
    </row>
    <row r="35" spans="2:25" ht="21.65" customHeight="1" x14ac:dyDescent="0.45">
      <c r="C35" s="1330"/>
      <c r="D35" s="494" t="s">
        <v>6</v>
      </c>
      <c r="E35" s="509">
        <v>47.91</v>
      </c>
      <c r="F35" s="510">
        <f t="shared" si="3"/>
        <v>55.1</v>
      </c>
      <c r="G35" s="633"/>
      <c r="H35" s="1075"/>
      <c r="I35" s="1330"/>
      <c r="J35" s="1080" t="s">
        <v>9</v>
      </c>
      <c r="K35" s="509">
        <v>24.07</v>
      </c>
      <c r="L35" s="510">
        <f t="shared" si="4"/>
        <v>27.68</v>
      </c>
      <c r="M35" s="633"/>
      <c r="N35" s="1075"/>
      <c r="O35" s="1330"/>
      <c r="P35" s="1080" t="s">
        <v>9</v>
      </c>
      <c r="Q35" s="509">
        <v>33.54</v>
      </c>
      <c r="R35" s="510">
        <f t="shared" si="5"/>
        <v>38.57</v>
      </c>
      <c r="T35" s="110"/>
      <c r="U35" s="110"/>
      <c r="V35" s="110"/>
      <c r="W35" s="110"/>
      <c r="X35" s="110"/>
      <c r="Y35" s="110"/>
    </row>
    <row r="36" spans="2:25" ht="21.65" customHeight="1" x14ac:dyDescent="0.45">
      <c r="C36" s="1330"/>
      <c r="D36" s="494" t="s">
        <v>7</v>
      </c>
      <c r="E36" s="509">
        <v>55.08</v>
      </c>
      <c r="F36" s="510">
        <f t="shared" si="3"/>
        <v>63.34</v>
      </c>
      <c r="G36" s="633"/>
      <c r="H36" s="1075"/>
      <c r="I36" s="1330"/>
      <c r="J36" s="1079"/>
      <c r="K36" s="509"/>
      <c r="L36" s="510"/>
      <c r="M36" s="633"/>
      <c r="N36" s="1075"/>
      <c r="O36" s="1330"/>
      <c r="P36" s="1079"/>
      <c r="Q36" s="509"/>
      <c r="R36" s="510"/>
      <c r="T36" s="110"/>
      <c r="U36" s="110"/>
      <c r="V36" s="110"/>
      <c r="W36" s="110"/>
      <c r="X36" s="110"/>
      <c r="Y36" s="110"/>
    </row>
    <row r="37" spans="2:25" ht="21.65" customHeight="1" x14ac:dyDescent="0.45">
      <c r="C37" s="1331"/>
      <c r="D37" s="511" t="s">
        <v>83</v>
      </c>
      <c r="E37" s="518">
        <v>47.81</v>
      </c>
      <c r="F37" s="519">
        <f t="shared" si="3"/>
        <v>54.98</v>
      </c>
      <c r="G37" s="633"/>
      <c r="H37" s="1075"/>
      <c r="I37" s="1331"/>
      <c r="J37" s="1081"/>
      <c r="K37" s="518"/>
      <c r="L37" s="519"/>
      <c r="M37" s="633"/>
      <c r="N37" s="1075"/>
      <c r="O37" s="1331"/>
      <c r="P37" s="1081"/>
      <c r="Q37" s="518"/>
      <c r="R37" s="519"/>
      <c r="T37" s="110"/>
      <c r="U37" s="110"/>
      <c r="V37" s="110"/>
      <c r="W37" s="110"/>
      <c r="X37" s="110"/>
      <c r="Y37" s="110"/>
    </row>
    <row r="38" spans="2:25" ht="21.65" customHeight="1" x14ac:dyDescent="0.45">
      <c r="C38" s="1329" t="s">
        <v>29</v>
      </c>
      <c r="D38" s="494" t="s">
        <v>5</v>
      </c>
      <c r="E38" s="520">
        <v>52.42</v>
      </c>
      <c r="F38" s="521">
        <f t="shared" si="3"/>
        <v>60.28</v>
      </c>
      <c r="G38" s="1078"/>
      <c r="H38" s="1075"/>
      <c r="I38" s="1329" t="s">
        <v>29</v>
      </c>
      <c r="J38" s="1079" t="s">
        <v>5</v>
      </c>
      <c r="K38" s="520">
        <v>26.23</v>
      </c>
      <c r="L38" s="521">
        <f t="shared" ref="L38:L39" si="6">ROUND(K38 * (1 + VAT), 2)</f>
        <v>30.16</v>
      </c>
      <c r="M38" s="1078"/>
      <c r="N38" s="1075"/>
      <c r="O38" s="1329" t="s">
        <v>29</v>
      </c>
      <c r="P38" s="1079" t="s">
        <v>5</v>
      </c>
      <c r="Q38" s="520">
        <v>36.71</v>
      </c>
      <c r="R38" s="521">
        <f t="shared" ref="R38:R39" si="7">ROUND(Q38 * (1 + VAT), 2)</f>
        <v>42.22</v>
      </c>
    </row>
    <row r="39" spans="2:25" ht="21.65" customHeight="1" x14ac:dyDescent="0.45">
      <c r="C39" s="1330"/>
      <c r="D39" s="494" t="s">
        <v>6</v>
      </c>
      <c r="E39" s="509">
        <v>48.05</v>
      </c>
      <c r="F39" s="510">
        <f t="shared" si="3"/>
        <v>55.26</v>
      </c>
      <c r="G39" s="633"/>
      <c r="H39" s="1075"/>
      <c r="I39" s="1330"/>
      <c r="J39" s="1080" t="s">
        <v>9</v>
      </c>
      <c r="K39" s="509">
        <v>24.15</v>
      </c>
      <c r="L39" s="510">
        <f t="shared" si="6"/>
        <v>27.77</v>
      </c>
      <c r="M39" s="633"/>
      <c r="N39" s="1075"/>
      <c r="O39" s="1330"/>
      <c r="P39" s="1080" t="s">
        <v>9</v>
      </c>
      <c r="Q39" s="509">
        <v>33.729999999999997</v>
      </c>
      <c r="R39" s="510">
        <f t="shared" si="7"/>
        <v>38.79</v>
      </c>
    </row>
    <row r="40" spans="2:25" ht="21.65" customHeight="1" x14ac:dyDescent="0.45">
      <c r="C40" s="1330"/>
      <c r="D40" s="494" t="s">
        <v>7</v>
      </c>
      <c r="E40" s="509">
        <v>55.199999999999996</v>
      </c>
      <c r="F40" s="510">
        <f t="shared" si="3"/>
        <v>63.48</v>
      </c>
      <c r="G40" s="633"/>
      <c r="H40" s="1075"/>
      <c r="I40" s="1330"/>
      <c r="J40" s="1079"/>
      <c r="K40" s="509"/>
      <c r="L40" s="510"/>
      <c r="M40" s="633"/>
      <c r="N40" s="1075"/>
      <c r="O40" s="1330"/>
      <c r="P40" s="1079"/>
      <c r="Q40" s="509"/>
      <c r="R40" s="510"/>
    </row>
    <row r="41" spans="2:25" ht="21.65" customHeight="1" x14ac:dyDescent="0.45">
      <c r="C41" s="1331"/>
      <c r="D41" s="511" t="s">
        <v>83</v>
      </c>
      <c r="E41" s="518">
        <v>47.97</v>
      </c>
      <c r="F41" s="519">
        <f t="shared" si="3"/>
        <v>55.17</v>
      </c>
      <c r="G41" s="633"/>
      <c r="H41" s="1075"/>
      <c r="I41" s="1331"/>
      <c r="J41" s="1081"/>
      <c r="K41" s="518"/>
      <c r="L41" s="519"/>
      <c r="M41" s="633"/>
      <c r="N41" s="1075"/>
      <c r="O41" s="1331"/>
      <c r="P41" s="1081"/>
      <c r="Q41" s="518"/>
      <c r="R41" s="519"/>
    </row>
    <row r="42" spans="2:25" ht="21.65" customHeight="1" x14ac:dyDescent="0.45">
      <c r="C42" s="1329" t="s">
        <v>30</v>
      </c>
      <c r="D42" s="494" t="s">
        <v>5</v>
      </c>
      <c r="E42" s="520">
        <v>52.629999999999995</v>
      </c>
      <c r="F42" s="521">
        <f t="shared" si="3"/>
        <v>60.52</v>
      </c>
      <c r="G42" s="1078"/>
      <c r="H42" s="1075"/>
      <c r="I42" s="1329" t="s">
        <v>30</v>
      </c>
      <c r="J42" s="1079" t="s">
        <v>5</v>
      </c>
      <c r="K42" s="520">
        <v>26.48</v>
      </c>
      <c r="L42" s="521">
        <f t="shared" ref="L42:L43" si="8">ROUND(K42 * (1 + VAT), 2)</f>
        <v>30.45</v>
      </c>
      <c r="M42" s="1078"/>
      <c r="N42" s="1075"/>
      <c r="O42" s="1329" t="s">
        <v>30</v>
      </c>
      <c r="P42" s="1079" t="s">
        <v>5</v>
      </c>
      <c r="Q42" s="520">
        <v>36.89</v>
      </c>
      <c r="R42" s="521">
        <f t="shared" ref="R42:R43" si="9">ROUND(Q42 * (1 + VAT), 2)</f>
        <v>42.42</v>
      </c>
    </row>
    <row r="43" spans="2:25" ht="21.65" customHeight="1" x14ac:dyDescent="0.45">
      <c r="C43" s="1330"/>
      <c r="D43" s="494" t="s">
        <v>6</v>
      </c>
      <c r="E43" s="509">
        <v>48.2</v>
      </c>
      <c r="F43" s="510">
        <f t="shared" si="3"/>
        <v>55.43</v>
      </c>
      <c r="G43" s="633"/>
      <c r="H43" s="1075"/>
      <c r="I43" s="1330"/>
      <c r="J43" s="1080" t="s">
        <v>9</v>
      </c>
      <c r="K43" s="509">
        <v>24.31</v>
      </c>
      <c r="L43" s="510">
        <f t="shared" si="8"/>
        <v>27.96</v>
      </c>
      <c r="M43" s="633"/>
      <c r="N43" s="1075"/>
      <c r="O43" s="1330"/>
      <c r="P43" s="1080" t="s">
        <v>9</v>
      </c>
      <c r="Q43" s="509">
        <v>33.9</v>
      </c>
      <c r="R43" s="510">
        <f t="shared" si="9"/>
        <v>38.99</v>
      </c>
    </row>
    <row r="44" spans="2:25" ht="21.65" customHeight="1" x14ac:dyDescent="0.45">
      <c r="C44" s="1330"/>
      <c r="D44" s="494" t="s">
        <v>7</v>
      </c>
      <c r="E44" s="509">
        <v>55.29</v>
      </c>
      <c r="F44" s="510">
        <f t="shared" si="3"/>
        <v>63.58</v>
      </c>
      <c r="G44" s="633"/>
      <c r="H44" s="1075"/>
      <c r="I44" s="1330"/>
      <c r="J44" s="1079"/>
      <c r="K44" s="509"/>
      <c r="L44" s="510"/>
      <c r="M44" s="633"/>
      <c r="N44" s="1075"/>
      <c r="O44" s="1330"/>
      <c r="P44" s="1079"/>
      <c r="Q44" s="509"/>
      <c r="R44" s="510"/>
    </row>
    <row r="45" spans="2:25" ht="21.65" customHeight="1" x14ac:dyDescent="0.45">
      <c r="C45" s="1331"/>
      <c r="D45" s="511" t="s">
        <v>83</v>
      </c>
      <c r="E45" s="518">
        <v>48.269999999999996</v>
      </c>
      <c r="F45" s="519">
        <f t="shared" si="3"/>
        <v>55.51</v>
      </c>
      <c r="G45" s="870"/>
      <c r="H45" s="1075"/>
      <c r="I45" s="1331"/>
      <c r="J45" s="1081"/>
      <c r="K45" s="518"/>
      <c r="L45" s="519"/>
      <c r="M45" s="870"/>
      <c r="N45" s="1075"/>
      <c r="O45" s="1331"/>
      <c r="P45" s="1081"/>
      <c r="Q45" s="518"/>
      <c r="R45" s="519"/>
    </row>
    <row r="46" spans="2:25" ht="21.65" customHeight="1" x14ac:dyDescent="0.45">
      <c r="C46" s="1329" t="s">
        <v>31</v>
      </c>
      <c r="D46" s="494" t="s">
        <v>5</v>
      </c>
      <c r="E46" s="520">
        <v>52.739999999999995</v>
      </c>
      <c r="F46" s="521">
        <f t="shared" si="3"/>
        <v>60.65</v>
      </c>
      <c r="G46" s="1078"/>
      <c r="H46" s="1075"/>
      <c r="I46" s="1329" t="s">
        <v>31</v>
      </c>
      <c r="J46" s="1079" t="s">
        <v>5</v>
      </c>
      <c r="K46" s="520">
        <v>26.55</v>
      </c>
      <c r="L46" s="521">
        <f t="shared" ref="L46:L47" si="10">ROUND(K46 * (1 + VAT), 2)</f>
        <v>30.53</v>
      </c>
      <c r="M46" s="1078"/>
      <c r="N46" s="1075"/>
      <c r="O46" s="1329" t="s">
        <v>31</v>
      </c>
      <c r="P46" s="1079" t="s">
        <v>5</v>
      </c>
      <c r="Q46" s="520">
        <v>37.06</v>
      </c>
      <c r="R46" s="521">
        <f t="shared" ref="R46:R47" si="11">ROUND(Q46 * (1 + VAT), 2)</f>
        <v>42.62</v>
      </c>
    </row>
    <row r="47" spans="2:25" ht="21.65" customHeight="1" x14ac:dyDescent="0.45">
      <c r="C47" s="1330"/>
      <c r="D47" s="494" t="s">
        <v>6</v>
      </c>
      <c r="E47" s="509">
        <v>48.39</v>
      </c>
      <c r="F47" s="510">
        <f t="shared" si="3"/>
        <v>55.65</v>
      </c>
      <c r="G47" s="633"/>
      <c r="H47" s="1075"/>
      <c r="I47" s="1330"/>
      <c r="J47" s="1080" t="s">
        <v>9</v>
      </c>
      <c r="K47" s="509">
        <v>24.36</v>
      </c>
      <c r="L47" s="510">
        <f t="shared" si="10"/>
        <v>28.01</v>
      </c>
      <c r="M47" s="633"/>
      <c r="N47" s="1075"/>
      <c r="O47" s="1330"/>
      <c r="P47" s="1080" t="s">
        <v>9</v>
      </c>
      <c r="Q47" s="509">
        <v>33.909999999999997</v>
      </c>
      <c r="R47" s="510">
        <f t="shared" si="11"/>
        <v>39</v>
      </c>
    </row>
    <row r="48" spans="2:25" ht="21.65" customHeight="1" x14ac:dyDescent="0.45">
      <c r="C48" s="1330"/>
      <c r="D48" s="494" t="s">
        <v>7</v>
      </c>
      <c r="E48" s="509">
        <v>55.44</v>
      </c>
      <c r="F48" s="510">
        <f t="shared" si="3"/>
        <v>63.76</v>
      </c>
      <c r="G48" s="633"/>
      <c r="H48" s="1075"/>
      <c r="I48" s="1330"/>
      <c r="J48" s="1079"/>
      <c r="K48" s="509"/>
      <c r="L48" s="510"/>
      <c r="M48" s="633"/>
      <c r="N48" s="1075"/>
      <c r="O48" s="1330"/>
      <c r="P48" s="1079"/>
      <c r="Q48" s="509"/>
      <c r="R48" s="510"/>
    </row>
    <row r="49" spans="2:18" ht="21.65" customHeight="1" thickBot="1" x14ac:dyDescent="0.5">
      <c r="C49" s="1345"/>
      <c r="D49" s="522" t="s">
        <v>83</v>
      </c>
      <c r="E49" s="529">
        <v>48.41</v>
      </c>
      <c r="F49" s="530">
        <f t="shared" si="3"/>
        <v>55.67</v>
      </c>
      <c r="G49" s="870"/>
      <c r="H49" s="1075"/>
      <c r="I49" s="1345"/>
      <c r="J49" s="1082"/>
      <c r="K49" s="529"/>
      <c r="L49" s="530"/>
      <c r="M49" s="870"/>
      <c r="N49" s="1075"/>
      <c r="O49" s="1345"/>
      <c r="P49" s="1082"/>
      <c r="Q49" s="529"/>
      <c r="R49" s="530"/>
    </row>
    <row r="50" spans="2:18" ht="34.15" customHeight="1" x14ac:dyDescent="0.4">
      <c r="B50" s="10"/>
      <c r="C50" s="230"/>
      <c r="D50" s="235" t="s">
        <v>84</v>
      </c>
      <c r="E50" s="278"/>
      <c r="F50" s="278"/>
      <c r="G50" s="118"/>
      <c r="H50" s="80"/>
      <c r="I50" s="118"/>
      <c r="J50" s="290"/>
      <c r="K50" s="278"/>
      <c r="L50" s="278"/>
      <c r="M50" s="118"/>
      <c r="N50" s="80"/>
      <c r="O50" s="118"/>
      <c r="P50" s="290"/>
      <c r="Q50" s="278"/>
      <c r="R50" s="278"/>
    </row>
    <row r="51" spans="2:18" ht="15.5" x14ac:dyDescent="0.3">
      <c r="B51" s="10"/>
      <c r="D51" s="87"/>
      <c r="E51" s="88"/>
      <c r="F51" s="88"/>
      <c r="H51" s="10"/>
      <c r="J51" s="87"/>
      <c r="K51" s="88"/>
      <c r="L51" s="88"/>
      <c r="N51" s="10"/>
      <c r="P51" s="87"/>
      <c r="Q51" s="88"/>
      <c r="R51" s="88"/>
    </row>
    <row r="52" spans="2:18" ht="13" x14ac:dyDescent="0.3">
      <c r="B52" s="10"/>
      <c r="D52" s="87"/>
      <c r="E52" s="25"/>
      <c r="F52" s="25"/>
      <c r="H52" s="10"/>
      <c r="J52" s="87"/>
      <c r="K52" s="25"/>
      <c r="L52" s="25"/>
      <c r="N52" s="10"/>
      <c r="P52" s="87"/>
      <c r="Q52" s="25"/>
      <c r="R52" s="25"/>
    </row>
    <row r="53" spans="2:18" ht="84.75" hidden="1" customHeight="1" x14ac:dyDescent="0.25">
      <c r="B53" s="10"/>
      <c r="C53" s="1917" t="s">
        <v>301</v>
      </c>
      <c r="D53" s="1918"/>
      <c r="E53" s="1919"/>
      <c r="F53" s="10"/>
      <c r="G53" s="10"/>
      <c r="I53" s="1917" t="s">
        <v>302</v>
      </c>
      <c r="J53" s="1918"/>
      <c r="K53" s="1919"/>
      <c r="M53" s="10"/>
      <c r="O53" s="27"/>
      <c r="P53" s="25"/>
      <c r="Q53" s="25"/>
    </row>
    <row r="54" spans="2:18" ht="20.25" hidden="1" customHeight="1" x14ac:dyDescent="0.25">
      <c r="B54" s="10"/>
      <c r="E54" s="25"/>
      <c r="G54" s="10"/>
      <c r="I54" s="27"/>
      <c r="J54" s="25"/>
      <c r="K54" s="25"/>
      <c r="M54" s="10"/>
      <c r="O54" s="27"/>
      <c r="P54" s="25"/>
      <c r="Q54" s="25"/>
    </row>
    <row r="55" spans="2:18" s="110" customFormat="1" ht="45" hidden="1" customHeight="1" x14ac:dyDescent="0.4">
      <c r="B55" s="10"/>
      <c r="C55" s="333"/>
      <c r="D55" s="1920" t="s">
        <v>300</v>
      </c>
      <c r="E55" s="1921"/>
      <c r="G55" s="27"/>
      <c r="I55" s="333"/>
      <c r="J55" s="1920" t="s">
        <v>300</v>
      </c>
      <c r="K55" s="1921"/>
      <c r="M55" s="10"/>
      <c r="O55" s="27"/>
      <c r="P55" s="25"/>
      <c r="Q55" s="25"/>
    </row>
    <row r="56" spans="2:18" s="110" customFormat="1" ht="45" hidden="1" customHeight="1" x14ac:dyDescent="0.4">
      <c r="B56" s="10"/>
      <c r="C56" s="330"/>
      <c r="D56" s="237"/>
      <c r="E56" s="229" t="s">
        <v>25</v>
      </c>
      <c r="G56" s="27"/>
      <c r="I56" s="330"/>
      <c r="J56" s="237"/>
      <c r="K56" s="229" t="s">
        <v>25</v>
      </c>
      <c r="M56" s="10"/>
      <c r="O56" s="27"/>
      <c r="P56" s="25"/>
      <c r="Q56" s="25"/>
    </row>
    <row r="57" spans="2:18" ht="21.65" hidden="1" customHeight="1" x14ac:dyDescent="0.4">
      <c r="B57" s="10"/>
      <c r="C57" s="331" t="s">
        <v>72</v>
      </c>
      <c r="D57" s="336">
        <f>D58</f>
        <v>4.1399999999999997</v>
      </c>
      <c r="E57" s="424">
        <f t="shared" ref="E57:E62" si="12">ROUND(D57 * (1 + VAT), 2)</f>
        <v>4.76</v>
      </c>
      <c r="G57" s="10"/>
      <c r="I57" s="339" t="s">
        <v>54</v>
      </c>
      <c r="J57" s="335"/>
      <c r="K57" s="332"/>
      <c r="M57" s="10"/>
      <c r="O57" s="27"/>
      <c r="P57" s="25"/>
      <c r="Q57" s="25"/>
    </row>
    <row r="58" spans="2:18" ht="21.65" hidden="1" customHeight="1" x14ac:dyDescent="0.4">
      <c r="B58" s="10"/>
      <c r="C58" s="331" t="s">
        <v>73</v>
      </c>
      <c r="D58" s="337">
        <f>D59</f>
        <v>4.1399999999999997</v>
      </c>
      <c r="E58" s="425">
        <f t="shared" si="12"/>
        <v>4.76</v>
      </c>
      <c r="G58" s="10"/>
      <c r="I58" s="331" t="s">
        <v>5</v>
      </c>
      <c r="J58" s="427">
        <v>0</v>
      </c>
      <c r="K58" s="428">
        <f>ROUND(J58 * (1 + VAT), 2)</f>
        <v>0</v>
      </c>
      <c r="M58" s="10"/>
      <c r="O58" s="25"/>
      <c r="P58" s="25"/>
      <c r="Q58" s="25"/>
    </row>
    <row r="59" spans="2:18" ht="21.65" hidden="1" customHeight="1" x14ac:dyDescent="0.4">
      <c r="C59" s="331" t="s">
        <v>74</v>
      </c>
      <c r="D59" s="337">
        <f>' TUoS NLA'!D58</f>
        <v>4.1399999999999997</v>
      </c>
      <c r="E59" s="425">
        <f t="shared" si="12"/>
        <v>4.76</v>
      </c>
      <c r="I59" s="331" t="s">
        <v>6</v>
      </c>
      <c r="J59" s="427">
        <f>J60</f>
        <v>28.13</v>
      </c>
      <c r="K59" s="428">
        <f>ROUND(J59 * (1 + VAT), 2)</f>
        <v>32.35</v>
      </c>
    </row>
    <row r="60" spans="2:18" ht="21.65" hidden="1" customHeight="1" x14ac:dyDescent="0.4">
      <c r="C60" s="331" t="s">
        <v>75</v>
      </c>
      <c r="D60" s="337">
        <f>' TUoS NLA'!D59</f>
        <v>13.77</v>
      </c>
      <c r="E60" s="425">
        <f t="shared" si="12"/>
        <v>15.84</v>
      </c>
      <c r="I60" s="334" t="s">
        <v>7</v>
      </c>
      <c r="J60" s="429">
        <f>'DUoS NLA'!D73</f>
        <v>28.13</v>
      </c>
      <c r="K60" s="430">
        <f>ROUND(J60 * (1 + VAT), 2)</f>
        <v>32.35</v>
      </c>
    </row>
    <row r="61" spans="2:18" ht="21.65" hidden="1" customHeight="1" x14ac:dyDescent="0.4">
      <c r="C61" s="331" t="s">
        <v>87</v>
      </c>
      <c r="D61" s="337">
        <f>' TUoS NLA'!D60</f>
        <v>17.63</v>
      </c>
      <c r="E61" s="425">
        <f t="shared" si="12"/>
        <v>20.27</v>
      </c>
    </row>
    <row r="62" spans="2:18" ht="21.65" hidden="1" customHeight="1" x14ac:dyDescent="0.4">
      <c r="C62" s="334" t="s">
        <v>77</v>
      </c>
      <c r="D62" s="338">
        <f>' TUoS NLA'!D61</f>
        <v>16.36</v>
      </c>
      <c r="E62" s="426">
        <f t="shared" si="12"/>
        <v>18.809999999999999</v>
      </c>
    </row>
  </sheetData>
  <mergeCells count="53">
    <mergeCell ref="B2:S2"/>
    <mergeCell ref="C4:F4"/>
    <mergeCell ref="C28:F28"/>
    <mergeCell ref="H4:L4"/>
    <mergeCell ref="N4:R4"/>
    <mergeCell ref="H28:L28"/>
    <mergeCell ref="N28:R28"/>
    <mergeCell ref="E6:F6"/>
    <mergeCell ref="K6:L6"/>
    <mergeCell ref="Q6:R6"/>
    <mergeCell ref="C7:C9"/>
    <mergeCell ref="E7:F8"/>
    <mergeCell ref="I7:I9"/>
    <mergeCell ref="K7:L8"/>
    <mergeCell ref="O7:O9"/>
    <mergeCell ref="C10:C13"/>
    <mergeCell ref="I10:I13"/>
    <mergeCell ref="O10:O13"/>
    <mergeCell ref="C14:C17"/>
    <mergeCell ref="I14:I17"/>
    <mergeCell ref="O14:O17"/>
    <mergeCell ref="C18:C21"/>
    <mergeCell ref="I18:I21"/>
    <mergeCell ref="O18:O21"/>
    <mergeCell ref="C22:C25"/>
    <mergeCell ref="I22:I25"/>
    <mergeCell ref="O22:O25"/>
    <mergeCell ref="E30:F30"/>
    <mergeCell ref="K30:L30"/>
    <mergeCell ref="O38:O41"/>
    <mergeCell ref="Q30:R30"/>
    <mergeCell ref="C31:C33"/>
    <mergeCell ref="E31:F32"/>
    <mergeCell ref="I31:I33"/>
    <mergeCell ref="K31:L32"/>
    <mergeCell ref="O31:O33"/>
    <mergeCell ref="Q31:R32"/>
    <mergeCell ref="I53:K53"/>
    <mergeCell ref="J55:K55"/>
    <mergeCell ref="D55:E55"/>
    <mergeCell ref="C53:E53"/>
    <mergeCell ref="Q7:R8"/>
    <mergeCell ref="C42:C45"/>
    <mergeCell ref="I42:I45"/>
    <mergeCell ref="O42:O45"/>
    <mergeCell ref="C46:C49"/>
    <mergeCell ref="I46:I49"/>
    <mergeCell ref="O46:O49"/>
    <mergeCell ref="C34:C37"/>
    <mergeCell ref="I34:I37"/>
    <mergeCell ref="O34:O37"/>
    <mergeCell ref="C38:C41"/>
    <mergeCell ref="I38:I41"/>
  </mergeCells>
  <hyperlinks>
    <hyperlink ref="C1" location="Menu!A1" display="Back to menu" xr:uid="{00000000-0004-0000-2100-000000000000}"/>
  </hyperlinks>
  <pageMargins left="0.19685039370078741" right="0.19685039370078741" top="0.19685039370078741" bottom="0.19685039370078741" header="0.31496062992125984" footer="0.11811023622047244"/>
  <pageSetup paperSize="9" scale="35" fitToHeight="0" orientation="landscape" r:id="rId1"/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6" tint="0.59999389629810485"/>
    <pageSetUpPr fitToPage="1"/>
  </sheetPr>
  <dimension ref="A1:AH57"/>
  <sheetViews>
    <sheetView showGridLines="0" zoomScale="50" zoomScaleNormal="50" workbookViewId="0">
      <selection activeCell="E19" sqref="E19"/>
    </sheetView>
  </sheetViews>
  <sheetFormatPr defaultColWidth="9.1796875" defaultRowHeight="12.5" x14ac:dyDescent="0.25"/>
  <cols>
    <col min="1" max="1" width="1.6328125" style="110" customWidth="1"/>
    <col min="2" max="2" width="3.26953125" style="91" customWidth="1"/>
    <col min="3" max="3" width="29.7265625" style="91" customWidth="1"/>
    <col min="4" max="4" width="27.26953125" style="91" customWidth="1"/>
    <col min="5" max="6" width="16.81640625" style="91" customWidth="1"/>
    <col min="7" max="7" width="9.1796875" style="91" customWidth="1"/>
    <col min="8" max="8" width="1" style="91" customWidth="1"/>
    <col min="9" max="9" width="27.7265625" style="91" customWidth="1"/>
    <col min="10" max="10" width="29.54296875" style="91" customWidth="1"/>
    <col min="11" max="12" width="16.81640625" style="91" customWidth="1"/>
    <col min="13" max="13" width="9.1796875" style="91" customWidth="1"/>
    <col min="14" max="14" width="1" style="91" customWidth="1"/>
    <col min="15" max="15" width="25.7265625" style="91" customWidth="1"/>
    <col min="16" max="16" width="29.1796875" style="91" customWidth="1"/>
    <col min="17" max="18" width="16.81640625" style="91" customWidth="1"/>
    <col min="19" max="19" width="2.7265625" style="91" customWidth="1"/>
    <col min="20" max="20" width="9.1796875" style="91"/>
    <col min="21" max="21" width="25.453125" style="91" customWidth="1"/>
    <col min="22" max="22" width="30.54296875" style="91" customWidth="1"/>
    <col min="23" max="23" width="14.453125" style="91" bestFit="1" customWidth="1"/>
    <col min="24" max="24" width="16" style="91" bestFit="1" customWidth="1"/>
    <col min="25" max="16384" width="9.1796875" style="91"/>
  </cols>
  <sheetData>
    <row r="1" spans="2:34" s="110" customFormat="1" ht="20" x14ac:dyDescent="0.25">
      <c r="C1" s="221" t="s">
        <v>123</v>
      </c>
    </row>
    <row r="2" spans="2:34" s="110" customFormat="1" ht="45" x14ac:dyDescent="0.25">
      <c r="B2" s="1322" t="s">
        <v>472</v>
      </c>
      <c r="C2" s="1323"/>
      <c r="D2" s="1323"/>
      <c r="E2" s="1323"/>
      <c r="F2" s="1323"/>
      <c r="G2" s="1323"/>
      <c r="H2" s="1323"/>
      <c r="I2" s="1323"/>
      <c r="J2" s="1323"/>
      <c r="K2" s="1323"/>
      <c r="L2" s="1323"/>
      <c r="M2" s="1323"/>
      <c r="N2" s="1323"/>
      <c r="O2" s="1323"/>
      <c r="P2" s="1323"/>
      <c r="Q2" s="1323"/>
      <c r="R2" s="1323"/>
      <c r="S2" s="1324"/>
    </row>
    <row r="3" spans="2:34" ht="15" customHeight="1" thickBot="1" x14ac:dyDescent="0.3">
      <c r="B3" s="1"/>
      <c r="D3" s="1"/>
      <c r="H3" s="1"/>
      <c r="J3" s="1"/>
      <c r="N3" s="1"/>
      <c r="O3" s="221"/>
      <c r="P3" s="1"/>
      <c r="AH3" s="26"/>
    </row>
    <row r="4" spans="2:34" ht="110.5" customHeight="1" thickBot="1" x14ac:dyDescent="0.3">
      <c r="C4" s="1933" t="s">
        <v>379</v>
      </c>
      <c r="D4" s="1934"/>
      <c r="E4" s="1934"/>
      <c r="F4" s="1935"/>
      <c r="H4" s="1926" t="s">
        <v>380</v>
      </c>
      <c r="I4" s="1927"/>
      <c r="J4" s="1927"/>
      <c r="K4" s="1927"/>
      <c r="L4" s="1936"/>
      <c r="N4" s="1926" t="s">
        <v>381</v>
      </c>
      <c r="O4" s="1927"/>
      <c r="P4" s="1927"/>
      <c r="Q4" s="1927"/>
      <c r="R4" s="1936"/>
      <c r="T4" s="110"/>
      <c r="U4" s="110"/>
      <c r="V4" s="110"/>
      <c r="W4" s="110"/>
      <c r="X4" s="110"/>
      <c r="Y4" s="110"/>
    </row>
    <row r="5" spans="2:34" s="8" customFormat="1" ht="14.15" customHeight="1" thickBot="1" x14ac:dyDescent="0.3">
      <c r="B5" s="28"/>
      <c r="C5" s="28"/>
      <c r="D5" s="28"/>
      <c r="E5" s="28"/>
      <c r="F5" s="28"/>
      <c r="H5" s="28"/>
      <c r="I5" s="28"/>
      <c r="J5" s="28"/>
      <c r="K5" s="28"/>
      <c r="L5" s="28"/>
      <c r="N5" s="28"/>
      <c r="O5" s="28"/>
      <c r="P5" s="28"/>
      <c r="Q5" s="28"/>
      <c r="R5" s="28"/>
      <c r="T5" s="110"/>
      <c r="U5" s="110"/>
      <c r="V5" s="110"/>
      <c r="W5" s="110"/>
      <c r="X5" s="110"/>
      <c r="Y5" s="110"/>
    </row>
    <row r="6" spans="2:34" ht="48" customHeight="1" thickBot="1" x14ac:dyDescent="0.5">
      <c r="B6" s="5"/>
      <c r="C6" s="484"/>
      <c r="D6" s="1072"/>
      <c r="E6" s="1928" t="s">
        <v>422</v>
      </c>
      <c r="F6" s="1448"/>
      <c r="G6" s="539"/>
      <c r="H6" s="1073"/>
      <c r="I6" s="484"/>
      <c r="J6" s="1072"/>
      <c r="K6" s="1928" t="s">
        <v>422</v>
      </c>
      <c r="L6" s="1448"/>
      <c r="M6" s="539"/>
      <c r="N6" s="1073"/>
      <c r="O6" s="484"/>
      <c r="P6" s="1072"/>
      <c r="Q6" s="1928" t="s">
        <v>422</v>
      </c>
      <c r="R6" s="1448"/>
      <c r="T6" s="110"/>
      <c r="U6" s="110"/>
      <c r="V6" s="110"/>
      <c r="W6" s="110"/>
      <c r="X6" s="110"/>
      <c r="Y6" s="110"/>
    </row>
    <row r="7" spans="2:34" ht="20.25" customHeight="1" x14ac:dyDescent="0.45">
      <c r="B7" s="6"/>
      <c r="C7" s="1937" t="s">
        <v>26</v>
      </c>
      <c r="D7" s="1083"/>
      <c r="E7" s="1929"/>
      <c r="F7" s="1930"/>
      <c r="G7" s="539"/>
      <c r="H7" s="1075"/>
      <c r="I7" s="1937" t="s">
        <v>26</v>
      </c>
      <c r="J7" s="1083"/>
      <c r="K7" s="1929"/>
      <c r="L7" s="1930"/>
      <c r="M7" s="539"/>
      <c r="N7" s="1075"/>
      <c r="O7" s="1937" t="s">
        <v>26</v>
      </c>
      <c r="P7" s="1083"/>
      <c r="Q7" s="1929"/>
      <c r="R7" s="1930"/>
      <c r="T7" s="110"/>
      <c r="U7" s="110"/>
      <c r="V7" s="110"/>
      <c r="W7" s="110"/>
      <c r="X7" s="110"/>
      <c r="Y7" s="110"/>
    </row>
    <row r="8" spans="2:34" ht="20.25" customHeight="1" x14ac:dyDescent="0.45">
      <c r="B8" s="6"/>
      <c r="C8" s="1938"/>
      <c r="D8" s="1084" t="s">
        <v>1</v>
      </c>
      <c r="E8" s="1931"/>
      <c r="F8" s="1932"/>
      <c r="G8" s="539"/>
      <c r="H8" s="1075"/>
      <c r="I8" s="1938"/>
      <c r="J8" s="1084" t="s">
        <v>1</v>
      </c>
      <c r="K8" s="1931"/>
      <c r="L8" s="1932"/>
      <c r="M8" s="539"/>
      <c r="N8" s="1075"/>
      <c r="O8" s="1938"/>
      <c r="P8" s="1084" t="s">
        <v>1</v>
      </c>
      <c r="Q8" s="1931"/>
      <c r="R8" s="1932"/>
      <c r="T8" s="110"/>
      <c r="U8" s="110"/>
      <c r="V8" s="110"/>
      <c r="W8" s="110"/>
      <c r="X8" s="110"/>
      <c r="Y8" s="110"/>
    </row>
    <row r="9" spans="2:34" ht="20.25" customHeight="1" x14ac:dyDescent="0.45">
      <c r="B9" s="6"/>
      <c r="C9" s="1939"/>
      <c r="D9" s="1085"/>
      <c r="E9" s="1086"/>
      <c r="F9" s="1087" t="s">
        <v>25</v>
      </c>
      <c r="G9" s="539"/>
      <c r="H9" s="1075"/>
      <c r="I9" s="1939"/>
      <c r="J9" s="1085"/>
      <c r="K9" s="1086"/>
      <c r="L9" s="1087" t="s">
        <v>25</v>
      </c>
      <c r="M9" s="539"/>
      <c r="N9" s="1075"/>
      <c r="O9" s="1939"/>
      <c r="P9" s="1085"/>
      <c r="Q9" s="1086"/>
      <c r="R9" s="1087" t="s">
        <v>25</v>
      </c>
      <c r="T9" s="110"/>
      <c r="U9" s="110"/>
      <c r="V9" s="110"/>
      <c r="W9" s="110"/>
      <c r="X9" s="110"/>
      <c r="Y9" s="110"/>
    </row>
    <row r="10" spans="2:34" ht="21.65" customHeight="1" x14ac:dyDescent="0.45">
      <c r="B10" s="6"/>
      <c r="C10" s="1329" t="s">
        <v>28</v>
      </c>
      <c r="D10" s="494" t="s">
        <v>5</v>
      </c>
      <c r="E10" s="501">
        <v>52.910000000000004</v>
      </c>
      <c r="F10" s="502">
        <f t="shared" ref="F10:F25" si="0">ROUND(E10 * (1 + VAT), 2)</f>
        <v>60.85</v>
      </c>
      <c r="G10" s="1078"/>
      <c r="H10" s="1075"/>
      <c r="I10" s="1329" t="s">
        <v>28</v>
      </c>
      <c r="J10" s="494" t="s">
        <v>5</v>
      </c>
      <c r="K10" s="501">
        <v>52.910000000000004</v>
      </c>
      <c r="L10" s="502">
        <f t="shared" ref="L10:L25" si="1">ROUND(K10 * (1 + VAT), 2)</f>
        <v>60.85</v>
      </c>
      <c r="M10" s="1078"/>
      <c r="N10" s="1075"/>
      <c r="O10" s="1329" t="s">
        <v>28</v>
      </c>
      <c r="P10" s="494" t="s">
        <v>5</v>
      </c>
      <c r="Q10" s="501">
        <v>52.88</v>
      </c>
      <c r="R10" s="502">
        <f t="shared" ref="R10:R25" si="2">ROUND(Q10 * (1 + VAT), 2)</f>
        <v>60.81</v>
      </c>
      <c r="T10" s="110"/>
      <c r="U10" s="110"/>
      <c r="V10" s="110"/>
      <c r="W10" s="110"/>
      <c r="X10" s="110"/>
      <c r="Y10" s="110"/>
    </row>
    <row r="11" spans="2:34" ht="21.65" customHeight="1" x14ac:dyDescent="0.45">
      <c r="B11" s="6"/>
      <c r="C11" s="1330"/>
      <c r="D11" s="494" t="s">
        <v>6</v>
      </c>
      <c r="E11" s="509">
        <v>48.41</v>
      </c>
      <c r="F11" s="510">
        <f t="shared" si="0"/>
        <v>55.67</v>
      </c>
      <c r="G11" s="633"/>
      <c r="H11" s="1075"/>
      <c r="I11" s="1330"/>
      <c r="J11" s="494" t="s">
        <v>6</v>
      </c>
      <c r="K11" s="509">
        <v>48.41</v>
      </c>
      <c r="L11" s="510">
        <f t="shared" si="1"/>
        <v>55.67</v>
      </c>
      <c r="M11" s="633"/>
      <c r="N11" s="1075"/>
      <c r="O11" s="1330"/>
      <c r="P11" s="494" t="s">
        <v>6</v>
      </c>
      <c r="Q11" s="509">
        <v>48.41</v>
      </c>
      <c r="R11" s="510">
        <f t="shared" si="2"/>
        <v>55.67</v>
      </c>
      <c r="T11" s="110"/>
      <c r="U11" s="110"/>
      <c r="V11" s="110"/>
      <c r="W11" s="110"/>
      <c r="X11" s="110"/>
      <c r="Y11" s="110"/>
    </row>
    <row r="12" spans="2:34" ht="21.65" customHeight="1" x14ac:dyDescent="0.45">
      <c r="B12" s="6"/>
      <c r="C12" s="1330"/>
      <c r="D12" s="494" t="s">
        <v>7</v>
      </c>
      <c r="E12" s="509">
        <v>55.52</v>
      </c>
      <c r="F12" s="510">
        <f t="shared" si="0"/>
        <v>63.85</v>
      </c>
      <c r="G12" s="633"/>
      <c r="H12" s="1075"/>
      <c r="I12" s="1330"/>
      <c r="J12" s="494" t="s">
        <v>7</v>
      </c>
      <c r="K12" s="509">
        <v>55.52</v>
      </c>
      <c r="L12" s="510">
        <f t="shared" si="1"/>
        <v>63.85</v>
      </c>
      <c r="M12" s="633"/>
      <c r="N12" s="1075"/>
      <c r="O12" s="1330"/>
      <c r="P12" s="494" t="s">
        <v>7</v>
      </c>
      <c r="Q12" s="509">
        <v>55.480000000000004</v>
      </c>
      <c r="R12" s="510">
        <f t="shared" si="2"/>
        <v>63.8</v>
      </c>
      <c r="T12" s="110"/>
      <c r="U12" s="110"/>
      <c r="V12" s="110"/>
      <c r="W12" s="110"/>
      <c r="X12" s="110"/>
      <c r="Y12" s="110"/>
    </row>
    <row r="13" spans="2:34" ht="21.65" customHeight="1" x14ac:dyDescent="0.45">
      <c r="B13" s="6"/>
      <c r="C13" s="1331"/>
      <c r="D13" s="511" t="s">
        <v>83</v>
      </c>
      <c r="E13" s="518">
        <v>48.15</v>
      </c>
      <c r="F13" s="519">
        <f t="shared" si="0"/>
        <v>55.37</v>
      </c>
      <c r="G13" s="633"/>
      <c r="H13" s="1075"/>
      <c r="I13" s="1331"/>
      <c r="J13" s="511" t="s">
        <v>83</v>
      </c>
      <c r="K13" s="518">
        <v>48.15</v>
      </c>
      <c r="L13" s="519">
        <f t="shared" si="1"/>
        <v>55.37</v>
      </c>
      <c r="M13" s="633"/>
      <c r="N13" s="1075"/>
      <c r="O13" s="1331"/>
      <c r="P13" s="511" t="s">
        <v>83</v>
      </c>
      <c r="Q13" s="518">
        <v>48.15</v>
      </c>
      <c r="R13" s="519">
        <f t="shared" si="2"/>
        <v>55.37</v>
      </c>
      <c r="T13" s="110"/>
      <c r="U13" s="110"/>
      <c r="V13" s="110"/>
      <c r="W13" s="110"/>
      <c r="X13" s="110"/>
      <c r="Y13" s="110"/>
    </row>
    <row r="14" spans="2:34" ht="21.65" customHeight="1" x14ac:dyDescent="0.45">
      <c r="B14" s="6"/>
      <c r="C14" s="1329" t="s">
        <v>29</v>
      </c>
      <c r="D14" s="494" t="s">
        <v>5</v>
      </c>
      <c r="E14" s="520">
        <v>52.980000000000004</v>
      </c>
      <c r="F14" s="521">
        <f t="shared" si="0"/>
        <v>60.93</v>
      </c>
      <c r="G14" s="1078"/>
      <c r="H14" s="1075"/>
      <c r="I14" s="1329" t="s">
        <v>29</v>
      </c>
      <c r="J14" s="494" t="s">
        <v>5</v>
      </c>
      <c r="K14" s="520">
        <v>52.980000000000004</v>
      </c>
      <c r="L14" s="521">
        <f t="shared" si="1"/>
        <v>60.93</v>
      </c>
      <c r="M14" s="1078"/>
      <c r="N14" s="1075"/>
      <c r="O14" s="1329" t="s">
        <v>29</v>
      </c>
      <c r="P14" s="494" t="s">
        <v>5</v>
      </c>
      <c r="Q14" s="520">
        <v>52.97</v>
      </c>
      <c r="R14" s="521">
        <f t="shared" si="2"/>
        <v>60.92</v>
      </c>
      <c r="T14" s="110"/>
      <c r="U14" s="110"/>
      <c r="V14" s="110"/>
      <c r="W14" s="110"/>
      <c r="X14" s="110"/>
      <c r="Y14" s="110"/>
    </row>
    <row r="15" spans="2:34" ht="21.65" customHeight="1" x14ac:dyDescent="0.45">
      <c r="B15" s="6"/>
      <c r="C15" s="1330"/>
      <c r="D15" s="494" t="s">
        <v>6</v>
      </c>
      <c r="E15" s="509">
        <v>48.599999999999994</v>
      </c>
      <c r="F15" s="510">
        <f t="shared" si="0"/>
        <v>55.89</v>
      </c>
      <c r="G15" s="633"/>
      <c r="H15" s="1075"/>
      <c r="I15" s="1330"/>
      <c r="J15" s="494" t="s">
        <v>6</v>
      </c>
      <c r="K15" s="509">
        <v>48.599999999999994</v>
      </c>
      <c r="L15" s="510">
        <f t="shared" si="1"/>
        <v>55.89</v>
      </c>
      <c r="M15" s="633"/>
      <c r="N15" s="1075"/>
      <c r="O15" s="1330"/>
      <c r="P15" s="494" t="s">
        <v>6</v>
      </c>
      <c r="Q15" s="509">
        <v>48.62</v>
      </c>
      <c r="R15" s="510">
        <f t="shared" si="2"/>
        <v>55.91</v>
      </c>
      <c r="T15" s="110"/>
      <c r="U15" s="110"/>
      <c r="V15" s="110"/>
      <c r="W15" s="110"/>
      <c r="X15" s="110"/>
      <c r="Y15" s="110"/>
    </row>
    <row r="16" spans="2:34" ht="21.65" customHeight="1" x14ac:dyDescent="0.45">
      <c r="B16" s="6"/>
      <c r="C16" s="1330"/>
      <c r="D16" s="494" t="s">
        <v>7</v>
      </c>
      <c r="E16" s="509">
        <v>55.650000000000006</v>
      </c>
      <c r="F16" s="510">
        <f t="shared" si="0"/>
        <v>64</v>
      </c>
      <c r="G16" s="633"/>
      <c r="H16" s="1075"/>
      <c r="I16" s="1330"/>
      <c r="J16" s="494" t="s">
        <v>7</v>
      </c>
      <c r="K16" s="509">
        <v>55.650000000000006</v>
      </c>
      <c r="L16" s="510">
        <f t="shared" si="1"/>
        <v>64</v>
      </c>
      <c r="M16" s="633"/>
      <c r="N16" s="1075"/>
      <c r="O16" s="1330"/>
      <c r="P16" s="494" t="s">
        <v>7</v>
      </c>
      <c r="Q16" s="509">
        <v>55.62</v>
      </c>
      <c r="R16" s="510">
        <f t="shared" si="2"/>
        <v>63.96</v>
      </c>
      <c r="T16" s="110"/>
      <c r="U16" s="110"/>
      <c r="V16" s="110"/>
      <c r="W16" s="110"/>
      <c r="X16" s="110"/>
      <c r="Y16" s="110"/>
    </row>
    <row r="17" spans="2:25" ht="21.65" customHeight="1" x14ac:dyDescent="0.45">
      <c r="B17" s="6"/>
      <c r="C17" s="1331"/>
      <c r="D17" s="511" t="s">
        <v>83</v>
      </c>
      <c r="E17" s="518">
        <v>48.34</v>
      </c>
      <c r="F17" s="519">
        <f t="shared" si="0"/>
        <v>55.59</v>
      </c>
      <c r="G17" s="633"/>
      <c r="H17" s="1075"/>
      <c r="I17" s="1331"/>
      <c r="J17" s="511" t="s">
        <v>83</v>
      </c>
      <c r="K17" s="518">
        <v>48.34</v>
      </c>
      <c r="L17" s="519">
        <f t="shared" si="1"/>
        <v>55.59</v>
      </c>
      <c r="M17" s="633"/>
      <c r="N17" s="1075"/>
      <c r="O17" s="1331"/>
      <c r="P17" s="511" t="s">
        <v>83</v>
      </c>
      <c r="Q17" s="518">
        <v>48.34</v>
      </c>
      <c r="R17" s="519">
        <f t="shared" si="2"/>
        <v>55.59</v>
      </c>
      <c r="T17" s="110"/>
      <c r="U17" s="110"/>
      <c r="V17" s="110"/>
      <c r="W17" s="110"/>
      <c r="X17" s="110"/>
      <c r="Y17" s="110"/>
    </row>
    <row r="18" spans="2:25" ht="21.65" customHeight="1" x14ac:dyDescent="0.45">
      <c r="B18" s="6"/>
      <c r="C18" s="1329" t="s">
        <v>30</v>
      </c>
      <c r="D18" s="494" t="s">
        <v>5</v>
      </c>
      <c r="E18" s="520">
        <v>53.22</v>
      </c>
      <c r="F18" s="521">
        <f t="shared" si="0"/>
        <v>61.2</v>
      </c>
      <c r="G18" s="1078"/>
      <c r="H18" s="1075"/>
      <c r="I18" s="1329" t="s">
        <v>30</v>
      </c>
      <c r="J18" s="494" t="s">
        <v>5</v>
      </c>
      <c r="K18" s="520">
        <v>53.22</v>
      </c>
      <c r="L18" s="521">
        <f t="shared" si="1"/>
        <v>61.2</v>
      </c>
      <c r="M18" s="1078"/>
      <c r="N18" s="1075"/>
      <c r="O18" s="1329" t="s">
        <v>30</v>
      </c>
      <c r="P18" s="494" t="s">
        <v>5</v>
      </c>
      <c r="Q18" s="520">
        <v>53.25</v>
      </c>
      <c r="R18" s="521">
        <f t="shared" si="2"/>
        <v>61.24</v>
      </c>
      <c r="T18" s="110"/>
      <c r="U18" s="110"/>
      <c r="V18" s="110"/>
      <c r="W18" s="110"/>
      <c r="X18" s="110"/>
      <c r="Y18" s="110"/>
    </row>
    <row r="19" spans="2:25" ht="21.65" customHeight="1" x14ac:dyDescent="0.45">
      <c r="B19" s="6"/>
      <c r="C19" s="1330"/>
      <c r="D19" s="494" t="s">
        <v>6</v>
      </c>
      <c r="E19" s="509">
        <v>48.69</v>
      </c>
      <c r="F19" s="510">
        <f t="shared" si="0"/>
        <v>55.99</v>
      </c>
      <c r="G19" s="633"/>
      <c r="H19" s="1075"/>
      <c r="I19" s="1330"/>
      <c r="J19" s="494" t="s">
        <v>6</v>
      </c>
      <c r="K19" s="509">
        <v>48.69</v>
      </c>
      <c r="L19" s="510">
        <f t="shared" si="1"/>
        <v>55.99</v>
      </c>
      <c r="M19" s="633"/>
      <c r="N19" s="1075"/>
      <c r="O19" s="1330"/>
      <c r="P19" s="494" t="s">
        <v>6</v>
      </c>
      <c r="Q19" s="509">
        <v>48.74</v>
      </c>
      <c r="R19" s="510">
        <f t="shared" si="2"/>
        <v>56.05</v>
      </c>
      <c r="T19" s="110"/>
      <c r="U19" s="110"/>
      <c r="V19" s="110"/>
      <c r="W19" s="110"/>
      <c r="X19" s="110"/>
      <c r="Y19" s="110"/>
    </row>
    <row r="20" spans="2:25" ht="21.65" customHeight="1" x14ac:dyDescent="0.45">
      <c r="B20" s="6"/>
      <c r="C20" s="1330"/>
      <c r="D20" s="494" t="s">
        <v>7</v>
      </c>
      <c r="E20" s="509">
        <v>55.78</v>
      </c>
      <c r="F20" s="510">
        <f t="shared" si="0"/>
        <v>64.150000000000006</v>
      </c>
      <c r="G20" s="633"/>
      <c r="H20" s="1075"/>
      <c r="I20" s="1330"/>
      <c r="J20" s="494" t="s">
        <v>7</v>
      </c>
      <c r="K20" s="509">
        <v>55.78</v>
      </c>
      <c r="L20" s="510">
        <f t="shared" si="1"/>
        <v>64.150000000000006</v>
      </c>
      <c r="M20" s="633"/>
      <c r="N20" s="1075"/>
      <c r="O20" s="1330"/>
      <c r="P20" s="494" t="s">
        <v>7</v>
      </c>
      <c r="Q20" s="509">
        <v>55.76</v>
      </c>
      <c r="R20" s="510">
        <f t="shared" si="2"/>
        <v>64.12</v>
      </c>
      <c r="T20" s="110"/>
      <c r="U20" s="110"/>
      <c r="V20" s="110"/>
      <c r="W20" s="110"/>
      <c r="X20" s="110"/>
      <c r="Y20" s="110"/>
    </row>
    <row r="21" spans="2:25" ht="21.65" customHeight="1" x14ac:dyDescent="0.45">
      <c r="B21" s="6"/>
      <c r="C21" s="1331"/>
      <c r="D21" s="511" t="s">
        <v>83</v>
      </c>
      <c r="E21" s="518">
        <v>48.61</v>
      </c>
      <c r="F21" s="519">
        <f t="shared" si="0"/>
        <v>55.9</v>
      </c>
      <c r="G21" s="870"/>
      <c r="H21" s="1075"/>
      <c r="I21" s="1331"/>
      <c r="J21" s="511" t="s">
        <v>83</v>
      </c>
      <c r="K21" s="518">
        <v>48.61</v>
      </c>
      <c r="L21" s="519">
        <f t="shared" si="1"/>
        <v>55.9</v>
      </c>
      <c r="M21" s="870"/>
      <c r="N21" s="1075"/>
      <c r="O21" s="1331"/>
      <c r="P21" s="511" t="s">
        <v>83</v>
      </c>
      <c r="Q21" s="518">
        <v>48.61</v>
      </c>
      <c r="R21" s="519">
        <f t="shared" si="2"/>
        <v>55.9</v>
      </c>
      <c r="T21" s="110"/>
      <c r="U21" s="110"/>
      <c r="V21" s="110"/>
      <c r="W21" s="110"/>
      <c r="X21" s="110"/>
      <c r="Y21" s="110"/>
    </row>
    <row r="22" spans="2:25" ht="21.65" customHeight="1" x14ac:dyDescent="0.45">
      <c r="B22" s="6"/>
      <c r="C22" s="1329" t="s">
        <v>31</v>
      </c>
      <c r="D22" s="494" t="s">
        <v>5</v>
      </c>
      <c r="E22" s="520">
        <v>53.3</v>
      </c>
      <c r="F22" s="521">
        <f t="shared" si="0"/>
        <v>61.3</v>
      </c>
      <c r="G22" s="1078"/>
      <c r="H22" s="1075"/>
      <c r="I22" s="1329" t="s">
        <v>31</v>
      </c>
      <c r="J22" s="494" t="s">
        <v>5</v>
      </c>
      <c r="K22" s="520">
        <v>53.3</v>
      </c>
      <c r="L22" s="521">
        <f t="shared" si="1"/>
        <v>61.3</v>
      </c>
      <c r="M22" s="1078"/>
      <c r="N22" s="1075"/>
      <c r="O22" s="1329" t="s">
        <v>31</v>
      </c>
      <c r="P22" s="494" t="s">
        <v>5</v>
      </c>
      <c r="Q22" s="520">
        <v>53.27</v>
      </c>
      <c r="R22" s="521">
        <f t="shared" si="2"/>
        <v>61.26</v>
      </c>
      <c r="T22" s="110"/>
      <c r="U22" s="110"/>
      <c r="V22" s="110"/>
      <c r="W22" s="110"/>
      <c r="X22" s="110"/>
      <c r="Y22" s="110"/>
    </row>
    <row r="23" spans="2:25" ht="21.65" customHeight="1" x14ac:dyDescent="0.45">
      <c r="B23" s="6"/>
      <c r="C23" s="1330"/>
      <c r="D23" s="494" t="s">
        <v>6</v>
      </c>
      <c r="E23" s="509">
        <v>48.879999999999995</v>
      </c>
      <c r="F23" s="510">
        <f t="shared" si="0"/>
        <v>56.21</v>
      </c>
      <c r="G23" s="633"/>
      <c r="H23" s="1075"/>
      <c r="I23" s="1330"/>
      <c r="J23" s="494" t="s">
        <v>6</v>
      </c>
      <c r="K23" s="509">
        <v>48.879999999999995</v>
      </c>
      <c r="L23" s="510">
        <f t="shared" si="1"/>
        <v>56.21</v>
      </c>
      <c r="M23" s="633"/>
      <c r="N23" s="1075"/>
      <c r="O23" s="1330"/>
      <c r="P23" s="494" t="s">
        <v>6</v>
      </c>
      <c r="Q23" s="509">
        <v>48.95</v>
      </c>
      <c r="R23" s="510">
        <f t="shared" si="2"/>
        <v>56.29</v>
      </c>
      <c r="T23" s="110"/>
      <c r="U23" s="110"/>
      <c r="V23" s="110"/>
      <c r="W23" s="110"/>
      <c r="X23" s="110"/>
      <c r="Y23" s="110"/>
    </row>
    <row r="24" spans="2:25" ht="21.65" customHeight="1" x14ac:dyDescent="0.45">
      <c r="B24" s="6"/>
      <c r="C24" s="1330"/>
      <c r="D24" s="494" t="s">
        <v>7</v>
      </c>
      <c r="E24" s="509">
        <v>55.89</v>
      </c>
      <c r="F24" s="510">
        <f t="shared" si="0"/>
        <v>64.27</v>
      </c>
      <c r="G24" s="633"/>
      <c r="H24" s="1075"/>
      <c r="I24" s="1330"/>
      <c r="J24" s="494" t="s">
        <v>7</v>
      </c>
      <c r="K24" s="509">
        <v>55.89</v>
      </c>
      <c r="L24" s="510">
        <f t="shared" si="1"/>
        <v>64.27</v>
      </c>
      <c r="M24" s="633"/>
      <c r="N24" s="1075"/>
      <c r="O24" s="1330"/>
      <c r="P24" s="494" t="s">
        <v>7</v>
      </c>
      <c r="Q24" s="509">
        <v>55.86</v>
      </c>
      <c r="R24" s="510">
        <f t="shared" si="2"/>
        <v>64.239999999999995</v>
      </c>
      <c r="T24" s="110"/>
      <c r="U24" s="110"/>
      <c r="V24" s="110"/>
      <c r="W24" s="110"/>
      <c r="X24" s="110"/>
      <c r="Y24" s="110"/>
    </row>
    <row r="25" spans="2:25" ht="21.65" customHeight="1" thickBot="1" x14ac:dyDescent="0.5">
      <c r="B25" s="6"/>
      <c r="C25" s="1345"/>
      <c r="D25" s="522" t="s">
        <v>83</v>
      </c>
      <c r="E25" s="529">
        <v>48.739999999999995</v>
      </c>
      <c r="F25" s="530">
        <f t="shared" si="0"/>
        <v>56.05</v>
      </c>
      <c r="G25" s="870"/>
      <c r="H25" s="1075"/>
      <c r="I25" s="1345"/>
      <c r="J25" s="522" t="s">
        <v>83</v>
      </c>
      <c r="K25" s="529">
        <v>48.739999999999995</v>
      </c>
      <c r="L25" s="530">
        <f t="shared" si="1"/>
        <v>56.05</v>
      </c>
      <c r="M25" s="870"/>
      <c r="N25" s="1075"/>
      <c r="O25" s="1345"/>
      <c r="P25" s="522" t="s">
        <v>83</v>
      </c>
      <c r="Q25" s="529">
        <v>48.739999999999995</v>
      </c>
      <c r="R25" s="530">
        <f t="shared" si="2"/>
        <v>56.05</v>
      </c>
      <c r="T25" s="110"/>
      <c r="U25" s="110"/>
      <c r="V25" s="110"/>
      <c r="W25" s="110"/>
      <c r="X25" s="110"/>
      <c r="Y25" s="110"/>
    </row>
    <row r="26" spans="2:25" ht="34.15" customHeight="1" x14ac:dyDescent="0.4">
      <c r="B26" s="10"/>
      <c r="C26" s="230"/>
      <c r="D26" s="235" t="s">
        <v>84</v>
      </c>
      <c r="E26" s="223"/>
      <c r="F26" s="224"/>
      <c r="G26" s="289"/>
      <c r="H26" s="80"/>
      <c r="I26" s="230"/>
      <c r="J26" s="235" t="s">
        <v>84</v>
      </c>
      <c r="K26" s="223"/>
      <c r="L26" s="224"/>
      <c r="M26" s="289"/>
      <c r="N26" s="80"/>
      <c r="O26" s="230"/>
      <c r="P26" s="235" t="s">
        <v>84</v>
      </c>
      <c r="Q26" s="223"/>
      <c r="R26" s="224"/>
      <c r="T26" s="110"/>
      <c r="U26" s="110"/>
      <c r="V26" s="110"/>
      <c r="W26" s="110"/>
      <c r="X26" s="110"/>
      <c r="Y26" s="110"/>
    </row>
    <row r="27" spans="2:25" s="110" customFormat="1" ht="10.15" customHeight="1" thickBot="1" x14ac:dyDescent="0.45">
      <c r="B27" s="10"/>
      <c r="C27" s="230"/>
      <c r="D27" s="235"/>
      <c r="E27" s="223"/>
      <c r="F27" s="224"/>
      <c r="G27" s="289"/>
      <c r="H27" s="80"/>
      <c r="I27" s="230"/>
      <c r="J27" s="235"/>
      <c r="K27" s="223"/>
      <c r="L27" s="224"/>
      <c r="M27" s="289"/>
      <c r="N27" s="80"/>
      <c r="O27" s="230"/>
      <c r="P27" s="235"/>
      <c r="Q27" s="223"/>
      <c r="R27" s="224"/>
      <c r="U27" s="230"/>
      <c r="V27" s="235"/>
      <c r="W27" s="223"/>
      <c r="X27" s="224"/>
    </row>
    <row r="28" spans="2:25" ht="116.5" customHeight="1" thickBot="1" x14ac:dyDescent="0.3">
      <c r="C28" s="1926" t="s">
        <v>382</v>
      </c>
      <c r="D28" s="1927"/>
      <c r="E28" s="1927"/>
      <c r="F28" s="1936"/>
      <c r="H28" s="1926" t="s">
        <v>383</v>
      </c>
      <c r="I28" s="1927"/>
      <c r="J28" s="1927"/>
      <c r="K28" s="1927"/>
      <c r="L28" s="1936"/>
      <c r="N28" s="1926" t="s">
        <v>384</v>
      </c>
      <c r="O28" s="1927"/>
      <c r="P28" s="1927"/>
      <c r="Q28" s="1927"/>
      <c r="R28" s="1936"/>
    </row>
    <row r="29" spans="2:25" s="8" customFormat="1" ht="14.15" customHeight="1" thickBot="1" x14ac:dyDescent="0.3">
      <c r="B29" s="28"/>
      <c r="C29" s="28"/>
      <c r="D29" s="28"/>
      <c r="E29" s="28"/>
      <c r="F29" s="28"/>
      <c r="H29" s="28"/>
      <c r="I29" s="28"/>
      <c r="J29" s="28"/>
      <c r="K29" s="28"/>
      <c r="L29" s="28"/>
      <c r="N29" s="28"/>
      <c r="O29" s="28"/>
      <c r="P29" s="28"/>
      <c r="Q29" s="28"/>
      <c r="R29" s="28"/>
    </row>
    <row r="30" spans="2:25" ht="53.5" customHeight="1" thickBot="1" x14ac:dyDescent="0.5">
      <c r="B30" s="5"/>
      <c r="C30" s="484"/>
      <c r="D30" s="1072"/>
      <c r="E30" s="1928" t="s">
        <v>422</v>
      </c>
      <c r="F30" s="1448"/>
      <c r="G30" s="539"/>
      <c r="H30" s="1073"/>
      <c r="I30" s="484"/>
      <c r="J30" s="1072"/>
      <c r="K30" s="1928" t="s">
        <v>422</v>
      </c>
      <c r="L30" s="1448"/>
      <c r="M30" s="539"/>
      <c r="N30" s="1073"/>
      <c r="O30" s="484"/>
      <c r="P30" s="1072"/>
      <c r="Q30" s="1928" t="s">
        <v>422</v>
      </c>
      <c r="R30" s="1448"/>
    </row>
    <row r="31" spans="2:25" ht="20.25" customHeight="1" x14ac:dyDescent="0.45">
      <c r="B31" s="6"/>
      <c r="C31" s="1937" t="s">
        <v>26</v>
      </c>
      <c r="D31" s="1083"/>
      <c r="E31" s="1929"/>
      <c r="F31" s="1930"/>
      <c r="G31" s="539"/>
      <c r="H31" s="1075"/>
      <c r="I31" s="1937" t="s">
        <v>26</v>
      </c>
      <c r="J31" s="1083"/>
      <c r="K31" s="1929"/>
      <c r="L31" s="1930"/>
      <c r="M31" s="539"/>
      <c r="N31" s="1075"/>
      <c r="O31" s="1937" t="s">
        <v>26</v>
      </c>
      <c r="P31" s="1083"/>
      <c r="Q31" s="1929"/>
      <c r="R31" s="1930"/>
    </row>
    <row r="32" spans="2:25" ht="20.25" customHeight="1" x14ac:dyDescent="0.45">
      <c r="B32" s="6"/>
      <c r="C32" s="1938"/>
      <c r="D32" s="1084" t="s">
        <v>1</v>
      </c>
      <c r="E32" s="1931"/>
      <c r="F32" s="1932"/>
      <c r="G32" s="539"/>
      <c r="H32" s="1075"/>
      <c r="I32" s="1938"/>
      <c r="J32" s="1084" t="s">
        <v>1</v>
      </c>
      <c r="K32" s="1931"/>
      <c r="L32" s="1932"/>
      <c r="M32" s="539"/>
      <c r="N32" s="1075"/>
      <c r="O32" s="1938"/>
      <c r="P32" s="1084" t="s">
        <v>1</v>
      </c>
      <c r="Q32" s="1931"/>
      <c r="R32" s="1932"/>
    </row>
    <row r="33" spans="2:18" ht="20.25" customHeight="1" x14ac:dyDescent="0.45">
      <c r="B33" s="6"/>
      <c r="C33" s="1939"/>
      <c r="D33" s="1085"/>
      <c r="E33" s="1086"/>
      <c r="F33" s="1087" t="s">
        <v>25</v>
      </c>
      <c r="G33" s="539"/>
      <c r="H33" s="1075"/>
      <c r="I33" s="1939"/>
      <c r="J33" s="1085"/>
      <c r="K33" s="1086"/>
      <c r="L33" s="1087" t="s">
        <v>25</v>
      </c>
      <c r="M33" s="539"/>
      <c r="N33" s="1075"/>
      <c r="O33" s="1939"/>
      <c r="P33" s="1085"/>
      <c r="Q33" s="1086"/>
      <c r="R33" s="1087" t="s">
        <v>25</v>
      </c>
    </row>
    <row r="34" spans="2:18" ht="21.65" customHeight="1" x14ac:dyDescent="0.45">
      <c r="C34" s="1329" t="s">
        <v>28</v>
      </c>
      <c r="D34" s="494" t="s">
        <v>5</v>
      </c>
      <c r="E34" s="501">
        <v>52.910000000000004</v>
      </c>
      <c r="F34" s="502">
        <f t="shared" ref="F34:F49" si="3">ROUND(E34 * (1 + VAT), 2)</f>
        <v>60.85</v>
      </c>
      <c r="G34" s="1078"/>
      <c r="H34" s="1075"/>
      <c r="I34" s="1329" t="s">
        <v>28</v>
      </c>
      <c r="J34" s="1079" t="s">
        <v>5</v>
      </c>
      <c r="K34" s="501">
        <v>26.76</v>
      </c>
      <c r="L34" s="502">
        <f t="shared" ref="L34:L35" si="4">ROUND(K34 * (1 + VAT), 2)</f>
        <v>30.77</v>
      </c>
      <c r="M34" s="1078"/>
      <c r="N34" s="1075"/>
      <c r="O34" s="1329" t="s">
        <v>28</v>
      </c>
      <c r="P34" s="1079" t="s">
        <v>5</v>
      </c>
      <c r="Q34" s="501">
        <v>37.340000000000003</v>
      </c>
      <c r="R34" s="502">
        <f t="shared" ref="R34:R35" si="5">ROUND(Q34 * (1 + VAT), 2)</f>
        <v>42.94</v>
      </c>
    </row>
    <row r="35" spans="2:18" ht="21.65" customHeight="1" x14ac:dyDescent="0.45">
      <c r="C35" s="1330"/>
      <c r="D35" s="494" t="s">
        <v>6</v>
      </c>
      <c r="E35" s="509">
        <v>48.41</v>
      </c>
      <c r="F35" s="510">
        <f t="shared" si="3"/>
        <v>55.67</v>
      </c>
      <c r="G35" s="633"/>
      <c r="H35" s="1075"/>
      <c r="I35" s="1330"/>
      <c r="J35" s="1080" t="s">
        <v>9</v>
      </c>
      <c r="K35" s="509">
        <v>24.57</v>
      </c>
      <c r="L35" s="510">
        <f t="shared" si="4"/>
        <v>28.26</v>
      </c>
      <c r="M35" s="633"/>
      <c r="N35" s="1075"/>
      <c r="O35" s="1330"/>
      <c r="P35" s="1080" t="s">
        <v>9</v>
      </c>
      <c r="Q35" s="509">
        <v>34.26</v>
      </c>
      <c r="R35" s="510">
        <f t="shared" si="5"/>
        <v>39.4</v>
      </c>
    </row>
    <row r="36" spans="2:18" ht="21.65" customHeight="1" x14ac:dyDescent="0.45">
      <c r="C36" s="1330"/>
      <c r="D36" s="494" t="s">
        <v>7</v>
      </c>
      <c r="E36" s="509">
        <v>55.52</v>
      </c>
      <c r="F36" s="510">
        <f t="shared" si="3"/>
        <v>63.85</v>
      </c>
      <c r="G36" s="633"/>
      <c r="H36" s="1075"/>
      <c r="I36" s="1330"/>
      <c r="J36" s="1079"/>
      <c r="K36" s="509"/>
      <c r="L36" s="510"/>
      <c r="M36" s="633"/>
      <c r="N36" s="1075"/>
      <c r="O36" s="1330"/>
      <c r="P36" s="1079"/>
      <c r="Q36" s="509"/>
      <c r="R36" s="510"/>
    </row>
    <row r="37" spans="2:18" ht="21.65" customHeight="1" x14ac:dyDescent="0.45">
      <c r="C37" s="1331"/>
      <c r="D37" s="511" t="s">
        <v>83</v>
      </c>
      <c r="E37" s="518">
        <v>48.15</v>
      </c>
      <c r="F37" s="519">
        <f t="shared" si="3"/>
        <v>55.37</v>
      </c>
      <c r="G37" s="633"/>
      <c r="H37" s="1075"/>
      <c r="I37" s="1331"/>
      <c r="J37" s="1081"/>
      <c r="K37" s="518"/>
      <c r="L37" s="519"/>
      <c r="M37" s="633"/>
      <c r="N37" s="1075"/>
      <c r="O37" s="1331"/>
      <c r="P37" s="1081"/>
      <c r="Q37" s="518"/>
      <c r="R37" s="519"/>
    </row>
    <row r="38" spans="2:18" ht="21.65" customHeight="1" x14ac:dyDescent="0.45">
      <c r="C38" s="1329" t="s">
        <v>29</v>
      </c>
      <c r="D38" s="494" t="s">
        <v>5</v>
      </c>
      <c r="E38" s="520">
        <v>52.980000000000004</v>
      </c>
      <c r="F38" s="521">
        <f t="shared" si="3"/>
        <v>60.93</v>
      </c>
      <c r="G38" s="1078"/>
      <c r="H38" s="1075"/>
      <c r="I38" s="1329" t="s">
        <v>29</v>
      </c>
      <c r="J38" s="1079" t="s">
        <v>5</v>
      </c>
      <c r="K38" s="520">
        <v>26.8</v>
      </c>
      <c r="L38" s="521">
        <f t="shared" ref="L38:L39" si="6">ROUND(K38 * (1 + VAT), 2)</f>
        <v>30.82</v>
      </c>
      <c r="M38" s="1078"/>
      <c r="N38" s="1075"/>
      <c r="O38" s="1329" t="s">
        <v>29</v>
      </c>
      <c r="P38" s="1079" t="s">
        <v>5</v>
      </c>
      <c r="Q38" s="520">
        <v>37.5</v>
      </c>
      <c r="R38" s="521">
        <f t="shared" ref="R38:R39" si="7">ROUND(Q38 * (1 + VAT), 2)</f>
        <v>43.13</v>
      </c>
    </row>
    <row r="39" spans="2:18" ht="21.65" customHeight="1" x14ac:dyDescent="0.45">
      <c r="C39" s="1330"/>
      <c r="D39" s="494" t="s">
        <v>6</v>
      </c>
      <c r="E39" s="509">
        <v>48.599999999999994</v>
      </c>
      <c r="F39" s="510">
        <f t="shared" si="3"/>
        <v>55.89</v>
      </c>
      <c r="G39" s="633"/>
      <c r="H39" s="1075"/>
      <c r="I39" s="1330"/>
      <c r="J39" s="1080" t="s">
        <v>9</v>
      </c>
      <c r="K39" s="509">
        <v>24.66</v>
      </c>
      <c r="L39" s="510">
        <f t="shared" si="6"/>
        <v>28.36</v>
      </c>
      <c r="M39" s="633"/>
      <c r="N39" s="1075"/>
      <c r="O39" s="1330"/>
      <c r="P39" s="1080" t="s">
        <v>9</v>
      </c>
      <c r="Q39" s="509">
        <v>34.450000000000003</v>
      </c>
      <c r="R39" s="510">
        <f t="shared" si="7"/>
        <v>39.619999999999997</v>
      </c>
    </row>
    <row r="40" spans="2:18" ht="21.65" customHeight="1" x14ac:dyDescent="0.45">
      <c r="C40" s="1330"/>
      <c r="D40" s="494" t="s">
        <v>7</v>
      </c>
      <c r="E40" s="509">
        <v>55.650000000000006</v>
      </c>
      <c r="F40" s="510">
        <f t="shared" si="3"/>
        <v>64</v>
      </c>
      <c r="G40" s="633"/>
      <c r="H40" s="1075"/>
      <c r="I40" s="1330"/>
      <c r="J40" s="1079"/>
      <c r="K40" s="509"/>
      <c r="L40" s="510"/>
      <c r="M40" s="633"/>
      <c r="N40" s="1075"/>
      <c r="O40" s="1330"/>
      <c r="P40" s="1079"/>
      <c r="Q40" s="509"/>
      <c r="R40" s="510"/>
    </row>
    <row r="41" spans="2:18" ht="21.65" customHeight="1" x14ac:dyDescent="0.45">
      <c r="C41" s="1331"/>
      <c r="D41" s="511" t="s">
        <v>83</v>
      </c>
      <c r="E41" s="518">
        <v>48.34</v>
      </c>
      <c r="F41" s="519">
        <f t="shared" si="3"/>
        <v>55.59</v>
      </c>
      <c r="G41" s="633"/>
      <c r="H41" s="1075"/>
      <c r="I41" s="1331"/>
      <c r="J41" s="1081"/>
      <c r="K41" s="518"/>
      <c r="L41" s="519"/>
      <c r="M41" s="633"/>
      <c r="N41" s="1075"/>
      <c r="O41" s="1331"/>
      <c r="P41" s="1081"/>
      <c r="Q41" s="518"/>
      <c r="R41" s="519"/>
    </row>
    <row r="42" spans="2:18" ht="21.65" customHeight="1" x14ac:dyDescent="0.45">
      <c r="C42" s="1329" t="s">
        <v>30</v>
      </c>
      <c r="D42" s="494" t="s">
        <v>5</v>
      </c>
      <c r="E42" s="520">
        <v>53.22</v>
      </c>
      <c r="F42" s="521">
        <f t="shared" si="3"/>
        <v>61.2</v>
      </c>
      <c r="G42" s="1078"/>
      <c r="H42" s="1075"/>
      <c r="I42" s="1329" t="s">
        <v>30</v>
      </c>
      <c r="J42" s="1079" t="s">
        <v>5</v>
      </c>
      <c r="K42" s="520">
        <v>27.08</v>
      </c>
      <c r="L42" s="521">
        <f t="shared" ref="L42:L43" si="8">ROUND(K42 * (1 + VAT), 2)</f>
        <v>31.14</v>
      </c>
      <c r="M42" s="1078"/>
      <c r="N42" s="1075"/>
      <c r="O42" s="1329" t="s">
        <v>30</v>
      </c>
      <c r="P42" s="1079" t="s">
        <v>5</v>
      </c>
      <c r="Q42" s="520">
        <v>37.700000000000003</v>
      </c>
      <c r="R42" s="521">
        <f t="shared" ref="R42:R43" si="9">ROUND(Q42 * (1 + VAT), 2)</f>
        <v>43.36</v>
      </c>
    </row>
    <row r="43" spans="2:18" ht="21.65" customHeight="1" x14ac:dyDescent="0.45">
      <c r="C43" s="1330"/>
      <c r="D43" s="494" t="s">
        <v>6</v>
      </c>
      <c r="E43" s="509">
        <v>48.69</v>
      </c>
      <c r="F43" s="510">
        <f t="shared" si="3"/>
        <v>55.99</v>
      </c>
      <c r="G43" s="633"/>
      <c r="H43" s="1075"/>
      <c r="I43" s="1330"/>
      <c r="J43" s="1080" t="s">
        <v>9</v>
      </c>
      <c r="K43" s="509">
        <v>24.83</v>
      </c>
      <c r="L43" s="510">
        <f t="shared" si="8"/>
        <v>28.55</v>
      </c>
      <c r="M43" s="633"/>
      <c r="N43" s="1075"/>
      <c r="O43" s="1330"/>
      <c r="P43" s="1080" t="s">
        <v>9</v>
      </c>
      <c r="Q43" s="509">
        <v>34.630000000000003</v>
      </c>
      <c r="R43" s="510">
        <f t="shared" si="9"/>
        <v>39.82</v>
      </c>
    </row>
    <row r="44" spans="2:18" ht="21.65" customHeight="1" x14ac:dyDescent="0.45">
      <c r="C44" s="1330"/>
      <c r="D44" s="494" t="s">
        <v>7</v>
      </c>
      <c r="E44" s="509">
        <v>55.78</v>
      </c>
      <c r="F44" s="510">
        <f t="shared" si="3"/>
        <v>64.150000000000006</v>
      </c>
      <c r="G44" s="633"/>
      <c r="H44" s="1075"/>
      <c r="I44" s="1330"/>
      <c r="J44" s="1079"/>
      <c r="K44" s="509"/>
      <c r="L44" s="510"/>
      <c r="M44" s="633"/>
      <c r="N44" s="1075"/>
      <c r="O44" s="1330"/>
      <c r="P44" s="1079"/>
      <c r="Q44" s="509"/>
      <c r="R44" s="510"/>
    </row>
    <row r="45" spans="2:18" ht="21.65" customHeight="1" x14ac:dyDescent="0.45">
      <c r="C45" s="1331"/>
      <c r="D45" s="511" t="s">
        <v>83</v>
      </c>
      <c r="E45" s="518">
        <v>48.61</v>
      </c>
      <c r="F45" s="519">
        <f t="shared" si="3"/>
        <v>55.9</v>
      </c>
      <c r="G45" s="870"/>
      <c r="H45" s="1075"/>
      <c r="I45" s="1331"/>
      <c r="J45" s="1081"/>
      <c r="K45" s="518"/>
      <c r="L45" s="519"/>
      <c r="M45" s="870"/>
      <c r="N45" s="1075"/>
      <c r="O45" s="1331"/>
      <c r="P45" s="1081"/>
      <c r="Q45" s="518"/>
      <c r="R45" s="519"/>
    </row>
    <row r="46" spans="2:18" ht="21.65" customHeight="1" x14ac:dyDescent="0.45">
      <c r="C46" s="1329" t="s">
        <v>31</v>
      </c>
      <c r="D46" s="494" t="s">
        <v>5</v>
      </c>
      <c r="E46" s="520">
        <v>53.3</v>
      </c>
      <c r="F46" s="521">
        <f t="shared" si="3"/>
        <v>61.3</v>
      </c>
      <c r="G46" s="1078"/>
      <c r="H46" s="1075"/>
      <c r="I46" s="1329" t="s">
        <v>31</v>
      </c>
      <c r="J46" s="1079" t="s">
        <v>5</v>
      </c>
      <c r="K46" s="520">
        <v>27.11</v>
      </c>
      <c r="L46" s="521">
        <f t="shared" ref="L46:L47" si="10">ROUND(K46 * (1 + VAT), 2)</f>
        <v>31.18</v>
      </c>
      <c r="M46" s="1078"/>
      <c r="N46" s="1075"/>
      <c r="O46" s="1329" t="s">
        <v>31</v>
      </c>
      <c r="P46" s="1079" t="s">
        <v>5</v>
      </c>
      <c r="Q46" s="520">
        <v>37.81</v>
      </c>
      <c r="R46" s="521">
        <f t="shared" ref="R46:R47" si="11">ROUND(Q46 * (1 + VAT), 2)</f>
        <v>43.48</v>
      </c>
    </row>
    <row r="47" spans="2:18" ht="21.65" customHeight="1" x14ac:dyDescent="0.45">
      <c r="C47" s="1330"/>
      <c r="D47" s="494" t="s">
        <v>6</v>
      </c>
      <c r="E47" s="509">
        <v>48.879999999999995</v>
      </c>
      <c r="F47" s="510">
        <f t="shared" si="3"/>
        <v>56.21</v>
      </c>
      <c r="G47" s="633"/>
      <c r="H47" s="1075"/>
      <c r="I47" s="1330"/>
      <c r="J47" s="1080" t="s">
        <v>9</v>
      </c>
      <c r="K47" s="509">
        <v>24.84</v>
      </c>
      <c r="L47" s="510">
        <f t="shared" si="10"/>
        <v>28.57</v>
      </c>
      <c r="M47" s="633"/>
      <c r="N47" s="1075"/>
      <c r="O47" s="1330"/>
      <c r="P47" s="1080" t="s">
        <v>9</v>
      </c>
      <c r="Q47" s="509">
        <v>34.65</v>
      </c>
      <c r="R47" s="510">
        <f t="shared" si="11"/>
        <v>39.85</v>
      </c>
    </row>
    <row r="48" spans="2:18" ht="21.65" customHeight="1" x14ac:dyDescent="0.45">
      <c r="C48" s="1330"/>
      <c r="D48" s="494" t="s">
        <v>7</v>
      </c>
      <c r="E48" s="509">
        <v>55.89</v>
      </c>
      <c r="F48" s="510">
        <f t="shared" si="3"/>
        <v>64.27</v>
      </c>
      <c r="G48" s="633"/>
      <c r="H48" s="1075"/>
      <c r="I48" s="1330"/>
      <c r="J48" s="1079"/>
      <c r="K48" s="509"/>
      <c r="L48" s="510"/>
      <c r="M48" s="633"/>
      <c r="N48" s="1075"/>
      <c r="O48" s="1330"/>
      <c r="P48" s="1079"/>
      <c r="Q48" s="509"/>
      <c r="R48" s="510"/>
    </row>
    <row r="49" spans="2:18" ht="21.65" customHeight="1" thickBot="1" x14ac:dyDescent="0.5">
      <c r="C49" s="1345"/>
      <c r="D49" s="522" t="s">
        <v>83</v>
      </c>
      <c r="E49" s="529">
        <v>48.739999999999995</v>
      </c>
      <c r="F49" s="530">
        <f t="shared" si="3"/>
        <v>56.05</v>
      </c>
      <c r="G49" s="870"/>
      <c r="H49" s="1075"/>
      <c r="I49" s="1345"/>
      <c r="J49" s="1082"/>
      <c r="K49" s="529"/>
      <c r="L49" s="530"/>
      <c r="M49" s="870"/>
      <c r="N49" s="1075"/>
      <c r="O49" s="1345"/>
      <c r="P49" s="1082"/>
      <c r="Q49" s="529"/>
      <c r="R49" s="530"/>
    </row>
    <row r="50" spans="2:18" ht="34.15" customHeight="1" x14ac:dyDescent="0.5">
      <c r="B50" s="10"/>
      <c r="C50" s="531"/>
      <c r="D50" s="537" t="s">
        <v>84</v>
      </c>
      <c r="E50" s="1088"/>
      <c r="F50" s="1088"/>
      <c r="G50" s="539"/>
      <c r="H50" s="24"/>
      <c r="I50" s="539"/>
      <c r="J50" s="1089"/>
      <c r="K50" s="1088"/>
      <c r="L50" s="1088"/>
      <c r="M50" s="539"/>
      <c r="N50" s="24"/>
      <c r="O50" s="539"/>
      <c r="P50" s="1089"/>
      <c r="Q50" s="1088"/>
      <c r="R50" s="1088"/>
    </row>
    <row r="51" spans="2:18" ht="22.5" x14ac:dyDescent="0.45">
      <c r="B51" s="10"/>
      <c r="C51" s="539"/>
      <c r="D51" s="1090"/>
      <c r="E51" s="1091"/>
      <c r="F51" s="1091"/>
      <c r="G51" s="539"/>
      <c r="H51" s="24"/>
      <c r="I51" s="539"/>
      <c r="J51" s="1090"/>
      <c r="K51" s="1091"/>
      <c r="L51" s="1091"/>
      <c r="M51" s="539"/>
      <c r="N51" s="24"/>
      <c r="O51" s="539"/>
      <c r="P51" s="1090"/>
      <c r="Q51" s="1091"/>
      <c r="R51" s="1091"/>
    </row>
    <row r="52" spans="2:18" ht="22.5" x14ac:dyDescent="0.45">
      <c r="B52" s="10"/>
      <c r="C52" s="539"/>
      <c r="D52" s="1090"/>
      <c r="E52" s="576"/>
      <c r="F52" s="576"/>
      <c r="G52" s="539"/>
      <c r="H52" s="24"/>
      <c r="I52" s="539"/>
      <c r="J52" s="1090"/>
      <c r="K52" s="576"/>
      <c r="L52" s="576"/>
      <c r="M52" s="539"/>
      <c r="N52" s="24"/>
      <c r="O52" s="539"/>
      <c r="P52" s="1090"/>
      <c r="Q52" s="576"/>
      <c r="R52" s="576"/>
    </row>
    <row r="53" spans="2:18" ht="22.5" x14ac:dyDescent="0.45">
      <c r="B53" s="10"/>
      <c r="C53" s="539"/>
      <c r="D53" s="741"/>
      <c r="E53" s="576"/>
      <c r="F53" s="576"/>
      <c r="G53" s="539"/>
      <c r="H53" s="24"/>
      <c r="I53" s="539"/>
      <c r="J53" s="741"/>
      <c r="K53" s="576"/>
      <c r="L53" s="576"/>
      <c r="M53" s="539"/>
      <c r="N53" s="24"/>
      <c r="O53" s="539"/>
      <c r="P53" s="741"/>
      <c r="Q53" s="576"/>
      <c r="R53" s="576"/>
    </row>
    <row r="54" spans="2:18" ht="22.5" x14ac:dyDescent="0.45">
      <c r="B54" s="10"/>
      <c r="C54" s="539"/>
      <c r="D54" s="741"/>
      <c r="E54" s="576"/>
      <c r="F54" s="576"/>
      <c r="G54" s="539"/>
      <c r="H54" s="24"/>
      <c r="I54" s="539"/>
      <c r="J54" s="741"/>
      <c r="K54" s="576"/>
      <c r="L54" s="576"/>
      <c r="M54" s="539"/>
      <c r="N54" s="24"/>
      <c r="O54" s="539"/>
      <c r="P54" s="741"/>
      <c r="Q54" s="576"/>
      <c r="R54" s="576"/>
    </row>
    <row r="55" spans="2:18" ht="22.5" x14ac:dyDescent="0.45">
      <c r="B55" s="10"/>
      <c r="C55" s="539"/>
      <c r="D55" s="741"/>
      <c r="E55" s="576"/>
      <c r="F55" s="576"/>
      <c r="G55" s="539"/>
      <c r="H55" s="24"/>
      <c r="I55" s="539"/>
      <c r="J55" s="741"/>
      <c r="K55" s="576"/>
      <c r="L55" s="576"/>
      <c r="M55" s="539"/>
      <c r="N55" s="24"/>
      <c r="O55" s="539"/>
      <c r="P55" s="741"/>
      <c r="Q55" s="576"/>
      <c r="R55" s="576"/>
    </row>
    <row r="56" spans="2:18" ht="22.5" x14ac:dyDescent="0.45">
      <c r="B56" s="10"/>
      <c r="C56" s="539"/>
      <c r="D56" s="741"/>
      <c r="E56" s="576"/>
      <c r="F56" s="576"/>
      <c r="G56" s="539"/>
      <c r="H56" s="24"/>
      <c r="I56" s="539"/>
      <c r="J56" s="741"/>
      <c r="K56" s="576"/>
      <c r="L56" s="576"/>
      <c r="M56" s="539"/>
      <c r="N56" s="24"/>
      <c r="O56" s="539"/>
      <c r="P56" s="741"/>
      <c r="Q56" s="576"/>
      <c r="R56" s="576"/>
    </row>
    <row r="57" spans="2:18" x14ac:dyDescent="0.25">
      <c r="B57" s="10"/>
      <c r="D57" s="25"/>
      <c r="E57" s="25"/>
      <c r="F57" s="25"/>
      <c r="H57" s="10"/>
      <c r="J57" s="25"/>
      <c r="K57" s="25"/>
      <c r="L57" s="25"/>
      <c r="N57" s="10"/>
      <c r="P57" s="25"/>
      <c r="Q57" s="25"/>
      <c r="R57" s="25"/>
    </row>
  </sheetData>
  <mergeCells count="49">
    <mergeCell ref="B2:S2"/>
    <mergeCell ref="C42:C45"/>
    <mergeCell ref="I42:I45"/>
    <mergeCell ref="O42:O45"/>
    <mergeCell ref="C46:C49"/>
    <mergeCell ref="I46:I49"/>
    <mergeCell ref="O46:O49"/>
    <mergeCell ref="C34:C37"/>
    <mergeCell ref="I34:I37"/>
    <mergeCell ref="O34:O37"/>
    <mergeCell ref="C38:C41"/>
    <mergeCell ref="I38:I41"/>
    <mergeCell ref="O38:O41"/>
    <mergeCell ref="Q31:R32"/>
    <mergeCell ref="C28:F28"/>
    <mergeCell ref="H28:L28"/>
    <mergeCell ref="N28:R28"/>
    <mergeCell ref="E30:F30"/>
    <mergeCell ref="K30:L30"/>
    <mergeCell ref="Q30:R30"/>
    <mergeCell ref="C31:C33"/>
    <mergeCell ref="E31:F32"/>
    <mergeCell ref="I31:I33"/>
    <mergeCell ref="K31:L32"/>
    <mergeCell ref="O31:O33"/>
    <mergeCell ref="C18:C21"/>
    <mergeCell ref="I18:I21"/>
    <mergeCell ref="O18:O21"/>
    <mergeCell ref="C22:C25"/>
    <mergeCell ref="I22:I25"/>
    <mergeCell ref="O22:O25"/>
    <mergeCell ref="C10:C13"/>
    <mergeCell ref="I10:I13"/>
    <mergeCell ref="O10:O13"/>
    <mergeCell ref="C14:C17"/>
    <mergeCell ref="I14:I17"/>
    <mergeCell ref="O14:O17"/>
    <mergeCell ref="Q7:R8"/>
    <mergeCell ref="C4:F4"/>
    <mergeCell ref="H4:L4"/>
    <mergeCell ref="N4:R4"/>
    <mergeCell ref="E6:F6"/>
    <mergeCell ref="K6:L6"/>
    <mergeCell ref="Q6:R6"/>
    <mergeCell ref="C7:C9"/>
    <mergeCell ref="E7:F8"/>
    <mergeCell ref="I7:I9"/>
    <mergeCell ref="K7:L8"/>
    <mergeCell ref="O7:O9"/>
  </mergeCells>
  <hyperlinks>
    <hyperlink ref="C1" location="Menu!A1" display="Back to menu" xr:uid="{00000000-0004-0000-2200-000000000000}"/>
  </hyperlinks>
  <pageMargins left="0.19685039370078741" right="0.19685039370078741" top="0.19685039370078741" bottom="0.19685039370078741" header="0.31496062992125984" footer="0.11811023622047244"/>
  <pageSetup paperSize="9" scale="37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4" tint="0.59999389629810485"/>
  </sheetPr>
  <dimension ref="A1:L34"/>
  <sheetViews>
    <sheetView showGridLines="0" zoomScale="70" zoomScaleNormal="70" workbookViewId="0">
      <selection activeCell="E33" sqref="E33"/>
    </sheetView>
  </sheetViews>
  <sheetFormatPr defaultRowHeight="12.5" x14ac:dyDescent="0.25"/>
  <cols>
    <col min="1" max="1" width="1.90625" style="110" customWidth="1"/>
    <col min="3" max="3" width="27" bestFit="1" customWidth="1"/>
    <col min="4" max="4" width="22.1796875" bestFit="1" customWidth="1"/>
    <col min="5" max="5" width="53.1796875" bestFit="1" customWidth="1"/>
    <col min="7" max="7" width="23.7265625" bestFit="1" customWidth="1"/>
    <col min="8" max="8" width="22.1796875" bestFit="1" customWidth="1"/>
    <col min="9" max="9" width="37.453125" bestFit="1" customWidth="1"/>
  </cols>
  <sheetData>
    <row r="1" spans="2:10" s="110" customFormat="1" ht="13" thickBot="1" x14ac:dyDescent="0.3"/>
    <row r="2" spans="2:10" s="110" customFormat="1" ht="23" x14ac:dyDescent="0.5">
      <c r="B2" s="1944" t="s">
        <v>303</v>
      </c>
      <c r="C2" s="1945"/>
      <c r="D2" s="1945"/>
      <c r="E2" s="1945"/>
      <c r="F2" s="1945"/>
      <c r="G2" s="1945"/>
      <c r="H2" s="1945"/>
      <c r="I2" s="1945"/>
      <c r="J2" s="1946"/>
    </row>
    <row r="3" spans="2:10" s="110" customFormat="1" ht="13" thickBot="1" x14ac:dyDescent="0.3">
      <c r="B3" s="1191"/>
      <c r="C3" s="340"/>
      <c r="D3" s="340"/>
      <c r="E3" s="340"/>
      <c r="F3" s="340"/>
      <c r="G3" s="340"/>
      <c r="H3" s="340"/>
      <c r="I3" s="340"/>
      <c r="J3" s="1192"/>
    </row>
    <row r="4" spans="2:10" ht="13" x14ac:dyDescent="0.3">
      <c r="B4" s="1193"/>
      <c r="C4" s="1947" t="s">
        <v>373</v>
      </c>
      <c r="D4" s="1948"/>
      <c r="E4" s="1949"/>
      <c r="F4" s="25"/>
      <c r="G4" s="1947" t="s">
        <v>374</v>
      </c>
      <c r="H4" s="1948"/>
      <c r="I4" s="1949"/>
      <c r="J4" s="342"/>
    </row>
    <row r="5" spans="2:10" x14ac:dyDescent="0.25">
      <c r="B5" s="341"/>
      <c r="C5" s="1194" t="s">
        <v>171</v>
      </c>
      <c r="D5" s="326" t="s">
        <v>274</v>
      </c>
      <c r="E5" s="1195" t="s">
        <v>275</v>
      </c>
      <c r="F5" s="25"/>
      <c r="G5" s="1194" t="s">
        <v>171</v>
      </c>
      <c r="H5" s="326" t="s">
        <v>274</v>
      </c>
      <c r="I5" s="1195" t="s">
        <v>275</v>
      </c>
      <c r="J5" s="342"/>
    </row>
    <row r="6" spans="2:10" x14ac:dyDescent="0.25">
      <c r="B6" s="341"/>
      <c r="C6" s="1940" t="s">
        <v>276</v>
      </c>
      <c r="D6" s="325" t="s">
        <v>451</v>
      </c>
      <c r="E6" s="329" t="s">
        <v>282</v>
      </c>
      <c r="F6" s="25"/>
      <c r="G6" s="1940" t="s">
        <v>290</v>
      </c>
      <c r="H6" s="325" t="s">
        <v>277</v>
      </c>
      <c r="I6" s="329" t="s">
        <v>282</v>
      </c>
      <c r="J6" s="342"/>
    </row>
    <row r="7" spans="2:10" x14ac:dyDescent="0.25">
      <c r="B7" s="341"/>
      <c r="C7" s="1941"/>
      <c r="D7" s="318" t="s">
        <v>452</v>
      </c>
      <c r="E7" s="327" t="s">
        <v>283</v>
      </c>
      <c r="F7" s="25"/>
      <c r="G7" s="1941"/>
      <c r="H7" s="318" t="s">
        <v>278</v>
      </c>
      <c r="I7" s="327" t="s">
        <v>283</v>
      </c>
      <c r="J7" s="342"/>
    </row>
    <row r="8" spans="2:10" x14ac:dyDescent="0.25">
      <c r="B8" s="341"/>
      <c r="C8" s="1941"/>
      <c r="D8" s="318" t="s">
        <v>279</v>
      </c>
      <c r="E8" s="327" t="s">
        <v>283</v>
      </c>
      <c r="F8" s="25"/>
      <c r="G8" s="1941"/>
      <c r="H8" s="318" t="s">
        <v>279</v>
      </c>
      <c r="I8" s="327" t="s">
        <v>283</v>
      </c>
      <c r="J8" s="342"/>
    </row>
    <row r="9" spans="2:10" x14ac:dyDescent="0.25">
      <c r="B9" s="341"/>
      <c r="C9" s="1953"/>
      <c r="D9" s="318" t="s">
        <v>280</v>
      </c>
      <c r="E9" s="319" t="s">
        <v>284</v>
      </c>
      <c r="F9" s="25"/>
      <c r="G9" s="1953"/>
      <c r="H9" s="318" t="s">
        <v>280</v>
      </c>
      <c r="I9" s="319" t="s">
        <v>284</v>
      </c>
      <c r="J9" s="342"/>
    </row>
    <row r="10" spans="2:10" x14ac:dyDescent="0.25">
      <c r="B10" s="341"/>
      <c r="C10" s="1954" t="s">
        <v>281</v>
      </c>
      <c r="D10" s="318" t="s">
        <v>453</v>
      </c>
      <c r="E10" s="327" t="s">
        <v>282</v>
      </c>
      <c r="F10" s="25"/>
      <c r="G10" s="1954" t="s">
        <v>291</v>
      </c>
      <c r="H10" s="318" t="s">
        <v>277</v>
      </c>
      <c r="I10" s="327" t="s">
        <v>282</v>
      </c>
      <c r="J10" s="342"/>
    </row>
    <row r="11" spans="2:10" x14ac:dyDescent="0.25">
      <c r="B11" s="341"/>
      <c r="C11" s="1941"/>
      <c r="D11" s="318" t="s">
        <v>279</v>
      </c>
      <c r="E11" s="327" t="s">
        <v>285</v>
      </c>
      <c r="F11" s="25"/>
      <c r="G11" s="1941"/>
      <c r="H11" s="318" t="s">
        <v>279</v>
      </c>
      <c r="I11" s="327" t="s">
        <v>285</v>
      </c>
      <c r="J11" s="342"/>
    </row>
    <row r="12" spans="2:10" x14ac:dyDescent="0.25">
      <c r="B12" s="341"/>
      <c r="C12" s="1953"/>
      <c r="D12" s="318" t="s">
        <v>280</v>
      </c>
      <c r="E12" s="319" t="s">
        <v>284</v>
      </c>
      <c r="F12" s="25"/>
      <c r="G12" s="1953"/>
      <c r="H12" s="318" t="s">
        <v>280</v>
      </c>
      <c r="I12" s="319" t="s">
        <v>284</v>
      </c>
      <c r="J12" s="342"/>
    </row>
    <row r="13" spans="2:10" x14ac:dyDescent="0.25">
      <c r="B13" s="341"/>
      <c r="C13" s="1954" t="s">
        <v>286</v>
      </c>
      <c r="D13" s="318" t="s">
        <v>454</v>
      </c>
      <c r="E13" s="327" t="s">
        <v>294</v>
      </c>
      <c r="F13" s="25"/>
      <c r="G13" s="1954" t="s">
        <v>292</v>
      </c>
      <c r="H13" s="318" t="s">
        <v>277</v>
      </c>
      <c r="I13" s="327" t="s">
        <v>295</v>
      </c>
      <c r="J13" s="342"/>
    </row>
    <row r="14" spans="2:10" x14ac:dyDescent="0.25">
      <c r="B14" s="341"/>
      <c r="C14" s="1941"/>
      <c r="D14" s="318" t="s">
        <v>279</v>
      </c>
      <c r="E14" s="327" t="s">
        <v>288</v>
      </c>
      <c r="F14" s="25"/>
      <c r="G14" s="1941"/>
      <c r="H14" s="318" t="s">
        <v>279</v>
      </c>
      <c r="I14" s="327" t="s">
        <v>296</v>
      </c>
      <c r="J14" s="342"/>
    </row>
    <row r="15" spans="2:10" x14ac:dyDescent="0.25">
      <c r="B15" s="341"/>
      <c r="C15" s="1953"/>
      <c r="D15" s="318" t="s">
        <v>280</v>
      </c>
      <c r="E15" s="319" t="s">
        <v>284</v>
      </c>
      <c r="F15" s="25"/>
      <c r="G15" s="1953"/>
      <c r="H15" s="318" t="s">
        <v>280</v>
      </c>
      <c r="I15" s="319" t="s">
        <v>284</v>
      </c>
      <c r="J15" s="342"/>
    </row>
    <row r="16" spans="2:10" x14ac:dyDescent="0.25">
      <c r="B16" s="341"/>
      <c r="C16" s="1954" t="s">
        <v>287</v>
      </c>
      <c r="D16" s="318" t="s">
        <v>455</v>
      </c>
      <c r="E16" s="327" t="s">
        <v>294</v>
      </c>
      <c r="F16" s="25"/>
      <c r="G16" s="1954" t="s">
        <v>293</v>
      </c>
      <c r="H16" s="318" t="s">
        <v>277</v>
      </c>
      <c r="I16" s="327" t="s">
        <v>298</v>
      </c>
      <c r="J16" s="342"/>
    </row>
    <row r="17" spans="2:12" x14ac:dyDescent="0.25">
      <c r="B17" s="341"/>
      <c r="C17" s="1941"/>
      <c r="D17" s="318" t="s">
        <v>279</v>
      </c>
      <c r="E17" s="327" t="s">
        <v>456</v>
      </c>
      <c r="F17" s="25"/>
      <c r="G17" s="1941"/>
      <c r="H17" s="318" t="s">
        <v>279</v>
      </c>
      <c r="I17" s="327" t="s">
        <v>299</v>
      </c>
      <c r="J17" s="342"/>
    </row>
    <row r="18" spans="2:12" ht="13" thickBot="1" x14ac:dyDescent="0.3">
      <c r="B18" s="341"/>
      <c r="C18" s="1943"/>
      <c r="D18" s="320" t="s">
        <v>280</v>
      </c>
      <c r="E18" s="321" t="s">
        <v>284</v>
      </c>
      <c r="F18" s="25"/>
      <c r="G18" s="1943"/>
      <c r="H18" s="320" t="s">
        <v>280</v>
      </c>
      <c r="I18" s="321" t="s">
        <v>284</v>
      </c>
      <c r="J18" s="342"/>
    </row>
    <row r="19" spans="2:12" x14ac:dyDescent="0.25">
      <c r="B19" s="341"/>
      <c r="C19" s="25"/>
      <c r="D19" s="25"/>
      <c r="E19" s="25"/>
      <c r="F19" s="25"/>
      <c r="G19" s="25"/>
      <c r="H19" s="25"/>
      <c r="I19" s="25"/>
      <c r="J19" s="342"/>
    </row>
    <row r="20" spans="2:12" ht="13" thickBot="1" x14ac:dyDescent="0.3">
      <c r="B20" s="341"/>
      <c r="C20" s="25"/>
      <c r="D20" s="25"/>
      <c r="E20" s="25"/>
      <c r="F20" s="25"/>
      <c r="G20" s="25"/>
      <c r="H20" s="25"/>
      <c r="I20" s="25"/>
      <c r="J20" s="342"/>
    </row>
    <row r="21" spans="2:12" ht="13" x14ac:dyDescent="0.3">
      <c r="B21" s="341"/>
      <c r="C21" s="1950" t="s">
        <v>372</v>
      </c>
      <c r="D21" s="1951"/>
      <c r="E21" s="1952"/>
      <c r="F21" s="25"/>
      <c r="G21" s="25"/>
      <c r="H21" s="25"/>
      <c r="I21" s="25"/>
      <c r="J21" s="342"/>
    </row>
    <row r="22" spans="2:12" s="110" customFormat="1" x14ac:dyDescent="0.25">
      <c r="B22" s="341"/>
      <c r="C22" s="1194" t="s">
        <v>171</v>
      </c>
      <c r="D22" s="326" t="s">
        <v>274</v>
      </c>
      <c r="E22" s="1195" t="s">
        <v>275</v>
      </c>
      <c r="F22" s="25"/>
      <c r="G22" s="25"/>
      <c r="H22" s="25"/>
      <c r="I22" s="25"/>
      <c r="J22" s="342"/>
      <c r="K22"/>
      <c r="L22"/>
    </row>
    <row r="23" spans="2:12" x14ac:dyDescent="0.25">
      <c r="B23" s="341"/>
      <c r="C23" s="1940" t="s">
        <v>246</v>
      </c>
      <c r="D23" s="325" t="s">
        <v>457</v>
      </c>
      <c r="E23" s="329" t="s">
        <v>289</v>
      </c>
      <c r="F23" s="25"/>
      <c r="G23" s="25"/>
      <c r="H23" s="25"/>
      <c r="I23" s="25"/>
      <c r="J23" s="342"/>
    </row>
    <row r="24" spans="2:12" x14ac:dyDescent="0.25">
      <c r="B24" s="341"/>
      <c r="C24" s="1941"/>
      <c r="D24" s="322" t="s">
        <v>458</v>
      </c>
      <c r="E24" s="328" t="s">
        <v>283</v>
      </c>
      <c r="F24" s="25"/>
      <c r="G24" s="25"/>
      <c r="H24" s="25"/>
      <c r="I24" s="25"/>
      <c r="J24" s="342"/>
    </row>
    <row r="25" spans="2:12" x14ac:dyDescent="0.25">
      <c r="B25" s="341"/>
      <c r="C25" s="1941"/>
      <c r="D25" s="318" t="s">
        <v>463</v>
      </c>
      <c r="E25" s="327" t="s">
        <v>283</v>
      </c>
      <c r="F25" s="25"/>
      <c r="G25" s="25"/>
      <c r="H25" s="25"/>
      <c r="I25" s="25"/>
      <c r="J25" s="342"/>
    </row>
    <row r="26" spans="2:12" x14ac:dyDescent="0.25">
      <c r="B26" s="341"/>
      <c r="C26" s="1941"/>
      <c r="D26" s="318" t="s">
        <v>279</v>
      </c>
      <c r="E26" s="327" t="s">
        <v>283</v>
      </c>
      <c r="F26" s="25"/>
      <c r="G26" s="25"/>
      <c r="H26" s="25"/>
      <c r="I26" s="25"/>
      <c r="J26" s="342"/>
    </row>
    <row r="27" spans="2:12" x14ac:dyDescent="0.25">
      <c r="B27" s="341"/>
      <c r="C27" s="1942"/>
      <c r="D27" s="323" t="s">
        <v>280</v>
      </c>
      <c r="E27" s="324" t="s">
        <v>284</v>
      </c>
      <c r="F27" s="25"/>
      <c r="G27" s="25"/>
      <c r="H27" s="25"/>
      <c r="I27" s="25"/>
      <c r="J27" s="342"/>
    </row>
    <row r="28" spans="2:12" x14ac:dyDescent="0.25">
      <c r="B28" s="341"/>
      <c r="C28" s="1940" t="s">
        <v>250</v>
      </c>
      <c r="D28" s="322" t="s">
        <v>459</v>
      </c>
      <c r="E28" s="328" t="s">
        <v>297</v>
      </c>
      <c r="F28" s="25"/>
      <c r="G28" s="25"/>
      <c r="H28" s="25"/>
      <c r="I28" s="25"/>
      <c r="J28" s="342"/>
    </row>
    <row r="29" spans="2:12" x14ac:dyDescent="0.25">
      <c r="B29" s="341"/>
      <c r="C29" s="1941"/>
      <c r="D29" s="318" t="s">
        <v>460</v>
      </c>
      <c r="E29" s="327" t="s">
        <v>285</v>
      </c>
      <c r="F29" s="25"/>
      <c r="G29" s="25"/>
      <c r="H29" s="25"/>
      <c r="I29" s="25"/>
      <c r="J29" s="342"/>
    </row>
    <row r="30" spans="2:12" x14ac:dyDescent="0.25">
      <c r="B30" s="341"/>
      <c r="C30" s="1941"/>
      <c r="D30" s="318" t="s">
        <v>279</v>
      </c>
      <c r="E30" s="327" t="s">
        <v>285</v>
      </c>
      <c r="F30" s="25"/>
      <c r="G30" s="25"/>
      <c r="H30" s="25"/>
      <c r="I30" s="25"/>
      <c r="J30" s="342"/>
    </row>
    <row r="31" spans="2:12" ht="13" thickBot="1" x14ac:dyDescent="0.3">
      <c r="B31" s="341"/>
      <c r="C31" s="1943"/>
      <c r="D31" s="320" t="s">
        <v>280</v>
      </c>
      <c r="E31" s="321" t="s">
        <v>284</v>
      </c>
      <c r="F31" s="25"/>
      <c r="G31" s="25"/>
      <c r="H31" s="25"/>
      <c r="I31" s="25"/>
      <c r="J31" s="342"/>
    </row>
    <row r="32" spans="2:12" x14ac:dyDescent="0.25">
      <c r="B32" s="341"/>
      <c r="C32" s="25"/>
      <c r="D32" s="25"/>
      <c r="E32" s="25"/>
      <c r="F32" s="25"/>
      <c r="G32" s="25"/>
      <c r="H32" s="25"/>
      <c r="I32" s="25"/>
      <c r="J32" s="342"/>
    </row>
    <row r="33" spans="2:10" x14ac:dyDescent="0.25">
      <c r="B33" s="341"/>
      <c r="C33" s="25"/>
      <c r="D33" s="25"/>
      <c r="E33" s="25"/>
      <c r="F33" s="25"/>
      <c r="G33" s="25"/>
      <c r="H33" s="25"/>
      <c r="I33" s="25"/>
      <c r="J33" s="342"/>
    </row>
    <row r="34" spans="2:10" ht="13" thickBot="1" x14ac:dyDescent="0.3">
      <c r="B34" s="1196"/>
      <c r="C34" s="1197"/>
      <c r="D34" s="1197"/>
      <c r="E34" s="1197"/>
      <c r="F34" s="1197"/>
      <c r="G34" s="1197"/>
      <c r="H34" s="1197"/>
      <c r="I34" s="1197"/>
      <c r="J34" s="1198"/>
    </row>
  </sheetData>
  <mergeCells count="14">
    <mergeCell ref="C23:C27"/>
    <mergeCell ref="C28:C31"/>
    <mergeCell ref="B2:J2"/>
    <mergeCell ref="C4:E4"/>
    <mergeCell ref="C21:E21"/>
    <mergeCell ref="C6:C9"/>
    <mergeCell ref="C10:C12"/>
    <mergeCell ref="C13:C15"/>
    <mergeCell ref="C16:C18"/>
    <mergeCell ref="G4:I4"/>
    <mergeCell ref="G6:G9"/>
    <mergeCell ref="G10:G12"/>
    <mergeCell ref="G13:G15"/>
    <mergeCell ref="G16:G18"/>
  </mergeCells>
  <hyperlinks>
    <hyperlink ref="E23" location="'WEPS NLA'!A1" display="WEPS energy rate including losses (per Tx and voltage zone)" xr:uid="{00000000-0004-0000-2300-000000000000}"/>
    <hyperlink ref="E25" location="'WEPS NLA'!A1" display="same as WEPS" xr:uid="{00000000-0004-0000-2300-000001000000}"/>
    <hyperlink ref="E26" location="'WEPS NLA'!A1" display="same as WEPS" xr:uid="{00000000-0004-0000-2300-000002000000}"/>
    <hyperlink ref="E28" location="'Ruraflex NLA'!A1" display="Ruraflex energy rate  (per Tx and voltage zone)" xr:uid="{00000000-0004-0000-2300-000003000000}"/>
    <hyperlink ref="E29" location="'Ruraflex NLA'!A1" display="same as Ruraflex" xr:uid="{00000000-0004-0000-2300-000004000000}"/>
    <hyperlink ref="E30" location="'Ruraflex NLA'!A1" display="same as Ruraflex" xr:uid="{00000000-0004-0000-2300-000005000000}"/>
    <hyperlink ref="E6" location="'WEPS NLA'!A1" display="WEPS energy rate excluding losses " xr:uid="{00000000-0004-0000-2300-000006000000}"/>
    <hyperlink ref="E7" location="'WEPS NLA'!A1" display="same as WEPS" xr:uid="{00000000-0004-0000-2300-000007000000}"/>
    <hyperlink ref="E8" location="'WEPS NLA'!A1" display="same as WEPS" xr:uid="{00000000-0004-0000-2300-000008000000}"/>
    <hyperlink ref="E10" location="'WEPS NLA'!A1" display="WEPS energy rate excluding losses " xr:uid="{00000000-0004-0000-2300-000009000000}"/>
    <hyperlink ref="E11" location="'Ruraflex NLA'!A1" display="same as Ruraflex" xr:uid="{00000000-0004-0000-2300-00000A000000}"/>
    <hyperlink ref="E13" location="'WEPS Munic'!A1" display="WEPS energy rate excluding losses (Local)" xr:uid="{00000000-0004-0000-2300-00000B000000}"/>
    <hyperlink ref="E14" location="'WEPS Munic'!A1" display="same as WEPS (local)" xr:uid="{00000000-0004-0000-2300-00000C000000}"/>
    <hyperlink ref="E16" location="'WEPS Munic'!A1" display="WEPS energy rate excluding losses (Local)" xr:uid="{00000000-0004-0000-2300-00000D000000}"/>
    <hyperlink ref="E17" location="'Ruraflex Munic '!A1" display="same as Ruraflex (local)" xr:uid="{00000000-0004-0000-2300-00000E000000}"/>
    <hyperlink ref="I6" location="'WEPS NLA'!A1" display="WEPS energy rate excluding losses " xr:uid="{00000000-0004-0000-2300-00000F000000}"/>
    <hyperlink ref="I7" location="'WEPS NLA'!A1" display="same as WEPS" xr:uid="{00000000-0004-0000-2300-000010000000}"/>
    <hyperlink ref="I8" location="'WEPS NLA'!A1" display="same as WEPS" xr:uid="{00000000-0004-0000-2300-000011000000}"/>
    <hyperlink ref="I10" location="'WEPS NLA'!A1" display="WEPS energy rate excluding losses " xr:uid="{00000000-0004-0000-2300-000012000000}"/>
    <hyperlink ref="I11" location="'Ruraflex NLA'!A1" display="same as Ruraflex" xr:uid="{00000000-0004-0000-2300-000013000000}"/>
    <hyperlink ref="I13" location="'WEPS Munic'!A1" display="WEPS energy rate excluding losses(Local)" xr:uid="{00000000-0004-0000-2300-000014000000}"/>
    <hyperlink ref="I14" location="'WEPS Munic'!A1" display="same as WEPS (Local)" xr:uid="{00000000-0004-0000-2300-000015000000}"/>
    <hyperlink ref="I16" location="'WEPS Munic'!A1" display="WEPS energy rate excluding losses(Local) " xr:uid="{00000000-0004-0000-2300-000016000000}"/>
    <hyperlink ref="I17" location="'Ruraflex Munic '!A1" display="same as Ruraflex (Local)" xr:uid="{00000000-0004-0000-2300-000017000000}"/>
    <hyperlink ref="E24" location="'WEPS NLA'!A1" display="same as WEPS" xr:uid="{12707AD0-6847-4D58-9C73-191C170FBA08}"/>
  </hyperlinks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2:T23"/>
  <sheetViews>
    <sheetView showGridLines="0" zoomScale="75" zoomScaleNormal="75" workbookViewId="0">
      <selection activeCell="C7" sqref="C7"/>
    </sheetView>
  </sheetViews>
  <sheetFormatPr defaultColWidth="9.1796875" defaultRowHeight="12.5" x14ac:dyDescent="0.25"/>
  <cols>
    <col min="1" max="1" width="9.1796875" style="91"/>
    <col min="2" max="2" width="17.26953125" style="91" customWidth="1"/>
    <col min="3" max="9" width="9.1796875" style="91"/>
    <col min="10" max="10" width="20.7265625" style="91" bestFit="1" customWidth="1"/>
    <col min="11" max="16384" width="9.1796875" style="91"/>
  </cols>
  <sheetData>
    <row r="2" spans="1:20" ht="13" x14ac:dyDescent="0.3">
      <c r="A2"/>
      <c r="B2" s="411" t="s">
        <v>344</v>
      </c>
      <c r="C2" s="110"/>
      <c r="D2" s="110"/>
      <c r="E2" s="110"/>
      <c r="F2" s="110"/>
      <c r="G2" s="110"/>
      <c r="H2"/>
      <c r="I2"/>
      <c r="J2"/>
      <c r="K2"/>
      <c r="L2"/>
      <c r="M2"/>
      <c r="N2"/>
      <c r="O2"/>
      <c r="P2"/>
      <c r="Q2"/>
      <c r="R2"/>
      <c r="S2"/>
      <c r="T2"/>
    </row>
    <row r="3" spans="1:20" ht="13" x14ac:dyDescent="0.3">
      <c r="A3"/>
      <c r="B3" s="412" t="s">
        <v>345</v>
      </c>
      <c r="C3" s="412" t="s">
        <v>346</v>
      </c>
      <c r="D3" s="412"/>
      <c r="E3" s="412"/>
      <c r="F3" s="412"/>
      <c r="G3" s="412"/>
      <c r="H3"/>
      <c r="I3"/>
      <c r="J3"/>
      <c r="K3"/>
      <c r="L3"/>
      <c r="M3"/>
      <c r="N3"/>
      <c r="O3"/>
      <c r="P3"/>
      <c r="Q3"/>
      <c r="R3"/>
      <c r="S3"/>
      <c r="T3"/>
    </row>
    <row r="4" spans="1:20" ht="26" x14ac:dyDescent="0.3">
      <c r="A4"/>
      <c r="B4" s="413" t="s">
        <v>347</v>
      </c>
      <c r="C4" s="414">
        <v>0</v>
      </c>
      <c r="D4" s="414">
        <v>1</v>
      </c>
      <c r="E4" s="414">
        <v>2</v>
      </c>
      <c r="F4" s="414">
        <v>3</v>
      </c>
      <c r="G4" s="414" t="s">
        <v>348</v>
      </c>
      <c r="H4"/>
      <c r="I4"/>
      <c r="J4"/>
      <c r="K4"/>
      <c r="L4"/>
      <c r="M4"/>
      <c r="N4"/>
      <c r="O4"/>
      <c r="P4"/>
      <c r="Q4"/>
      <c r="R4"/>
      <c r="S4"/>
      <c r="T4"/>
    </row>
    <row r="5" spans="1:20" ht="13" x14ac:dyDescent="0.3">
      <c r="A5"/>
      <c r="B5" s="415">
        <v>1</v>
      </c>
      <c r="C5" s="416">
        <v>4.2441734963618041</v>
      </c>
      <c r="D5" s="416">
        <v>3.9229221124432589</v>
      </c>
      <c r="E5" s="416">
        <v>3.9527382105199051</v>
      </c>
      <c r="F5" s="416">
        <v>3.9951826601450668</v>
      </c>
      <c r="G5" s="416">
        <v>4.2303256421082995</v>
      </c>
      <c r="H5"/>
      <c r="I5"/>
      <c r="J5"/>
      <c r="K5"/>
      <c r="L5"/>
      <c r="M5"/>
      <c r="N5"/>
      <c r="O5"/>
      <c r="P5"/>
      <c r="Q5"/>
      <c r="R5"/>
      <c r="S5"/>
      <c r="T5"/>
    </row>
    <row r="6" spans="1:20" ht="13" x14ac:dyDescent="0.3">
      <c r="A6"/>
      <c r="B6" s="415">
        <v>2</v>
      </c>
      <c r="C6" s="416">
        <v>3.8186059651047737</v>
      </c>
      <c r="D6" s="416">
        <v>3.8567920247728718</v>
      </c>
      <c r="E6" s="416">
        <v>3.895359945114679</v>
      </c>
      <c r="F6" s="416">
        <v>3.9343135444971589</v>
      </c>
      <c r="G6" s="416">
        <v>3.8300318858177489</v>
      </c>
      <c r="H6"/>
      <c r="I6"/>
      <c r="J6"/>
      <c r="K6"/>
      <c r="L6"/>
      <c r="M6"/>
      <c r="N6"/>
      <c r="O6"/>
      <c r="P6"/>
      <c r="Q6"/>
      <c r="R6"/>
      <c r="S6"/>
      <c r="T6"/>
    </row>
    <row r="7" spans="1:20" ht="13" x14ac:dyDescent="0.3">
      <c r="A7"/>
      <c r="B7" s="415">
        <v>3</v>
      </c>
      <c r="C7" s="416">
        <v>3.6978495999019296</v>
      </c>
      <c r="D7" s="416">
        <v>3.7348280958939521</v>
      </c>
      <c r="E7" s="416">
        <v>3.7721763768754322</v>
      </c>
      <c r="F7" s="416">
        <v>3.8098981406339028</v>
      </c>
      <c r="G7" s="416">
        <v>3.7495844042255713</v>
      </c>
      <c r="H7"/>
      <c r="I7"/>
      <c r="J7"/>
      <c r="K7"/>
      <c r="L7"/>
      <c r="M7"/>
      <c r="N7"/>
      <c r="O7"/>
      <c r="P7"/>
      <c r="Q7"/>
      <c r="R7"/>
      <c r="S7"/>
      <c r="T7"/>
    </row>
    <row r="8" spans="1:20" ht="13" x14ac:dyDescent="0.3">
      <c r="A8"/>
      <c r="B8" s="415">
        <v>4</v>
      </c>
      <c r="C8" s="416">
        <v>3.4850235973906436</v>
      </c>
      <c r="D8" s="416">
        <v>3.5198738333649109</v>
      </c>
      <c r="E8" s="416">
        <v>3.5550725710602902</v>
      </c>
      <c r="F8" s="416">
        <v>0</v>
      </c>
      <c r="G8" s="416">
        <v>3.4978362022439597</v>
      </c>
      <c r="H8"/>
      <c r="I8"/>
      <c r="J8"/>
      <c r="K8"/>
      <c r="L8"/>
      <c r="M8"/>
      <c r="N8"/>
      <c r="O8"/>
      <c r="P8"/>
      <c r="Q8"/>
      <c r="R8"/>
      <c r="S8"/>
      <c r="T8"/>
    </row>
    <row r="9" spans="1:20" ht="13" x14ac:dyDescent="0.3">
      <c r="A9"/>
      <c r="B9" s="417" t="s">
        <v>348</v>
      </c>
      <c r="C9" s="418">
        <v>3.7686931970332931</v>
      </c>
      <c r="D9" s="418">
        <v>3.6664747565850311</v>
      </c>
      <c r="E9" s="418">
        <v>3.7989660387480506</v>
      </c>
      <c r="F9" s="418">
        <v>3.8482092095507561</v>
      </c>
      <c r="G9" s="418">
        <v>3.7606121708915037</v>
      </c>
      <c r="H9"/>
      <c r="I9"/>
      <c r="J9"/>
      <c r="K9"/>
      <c r="L9"/>
      <c r="M9"/>
      <c r="N9"/>
      <c r="O9"/>
      <c r="P9"/>
      <c r="Q9"/>
      <c r="R9"/>
      <c r="S9"/>
      <c r="T9"/>
    </row>
    <row r="10" spans="1:20" x14ac:dyDescent="0.25">
      <c r="A10"/>
      <c r="B10" s="110"/>
      <c r="C10" s="110"/>
      <c r="D10" s="110"/>
      <c r="E10" s="110"/>
      <c r="F10" s="110"/>
      <c r="G10" s="1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 ht="13" x14ac:dyDescent="0.3">
      <c r="A11"/>
      <c r="B11" s="411" t="s">
        <v>349</v>
      </c>
      <c r="C11" s="110"/>
      <c r="D11" s="110"/>
      <c r="E11" s="110"/>
      <c r="F11" s="110"/>
      <c r="G11" s="110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 ht="13" x14ac:dyDescent="0.3">
      <c r="B12" s="412" t="s">
        <v>345</v>
      </c>
      <c r="C12" s="412" t="s">
        <v>346</v>
      </c>
      <c r="D12" s="412"/>
      <c r="E12" s="412"/>
      <c r="F12" s="412"/>
      <c r="G12" s="412"/>
      <c r="H12"/>
      <c r="I12"/>
      <c r="J12"/>
    </row>
    <row r="13" spans="1:20" ht="26" x14ac:dyDescent="0.3">
      <c r="B13" s="413" t="s">
        <v>347</v>
      </c>
      <c r="C13" s="414">
        <v>0</v>
      </c>
      <c r="D13" s="414">
        <v>1</v>
      </c>
      <c r="E13" s="414">
        <v>2</v>
      </c>
      <c r="F13" s="414">
        <v>3</v>
      </c>
      <c r="G13" s="414" t="s">
        <v>348</v>
      </c>
      <c r="H13"/>
      <c r="I13"/>
      <c r="J13"/>
    </row>
    <row r="14" spans="1:20" ht="13" x14ac:dyDescent="0.3">
      <c r="B14" s="415">
        <v>1</v>
      </c>
      <c r="C14" s="416">
        <v>4.0171258990140295</v>
      </c>
      <c r="D14" s="416">
        <v>4.0572971576934416</v>
      </c>
      <c r="E14" s="416">
        <v>4.0978701290997126</v>
      </c>
      <c r="F14" s="416">
        <v>4.1388488292040293</v>
      </c>
      <c r="G14" s="416">
        <v>4.0647717863960162</v>
      </c>
      <c r="H14"/>
      <c r="I14"/>
      <c r="J14"/>
    </row>
    <row r="15" spans="1:20" ht="13" x14ac:dyDescent="0.3">
      <c r="B15" s="415">
        <v>2</v>
      </c>
      <c r="C15" s="416">
        <v>3.9771598618902106</v>
      </c>
      <c r="D15" s="416">
        <v>4.0169314603124926</v>
      </c>
      <c r="E15" s="416">
        <v>4.0571007750330903</v>
      </c>
      <c r="F15" s="416">
        <v>4.0976717833205187</v>
      </c>
      <c r="G15" s="416">
        <v>4.0194221173035647</v>
      </c>
      <c r="H15"/>
      <c r="I15"/>
      <c r="J15"/>
    </row>
    <row r="16" spans="1:20" ht="13" x14ac:dyDescent="0.3">
      <c r="B16" s="417" t="s">
        <v>348</v>
      </c>
      <c r="C16" s="418">
        <v>3.9923982478103683</v>
      </c>
      <c r="D16" s="418">
        <v>4.037020528594006</v>
      </c>
      <c r="E16" s="418">
        <v>4.07597582688377</v>
      </c>
      <c r="F16" s="418">
        <v>4.1170298512588177</v>
      </c>
      <c r="G16" s="418">
        <v>4.0399027016693312</v>
      </c>
      <c r="H16"/>
      <c r="I16"/>
      <c r="J16"/>
    </row>
    <row r="17" spans="2:10" ht="13" x14ac:dyDescent="0.3">
      <c r="B17" s="419"/>
      <c r="C17" s="416"/>
      <c r="D17" s="416"/>
      <c r="E17" s="416"/>
      <c r="F17" s="416"/>
      <c r="G17" s="416"/>
      <c r="H17"/>
      <c r="I17"/>
      <c r="J17"/>
    </row>
    <row r="18" spans="2:10" ht="13" x14ac:dyDescent="0.3">
      <c r="B18" s="411" t="s">
        <v>350</v>
      </c>
      <c r="C18" s="110"/>
      <c r="D18" s="110"/>
      <c r="E18" s="110"/>
      <c r="F18" s="110"/>
      <c r="G18" s="110"/>
      <c r="H18"/>
      <c r="I18"/>
      <c r="J18"/>
    </row>
    <row r="19" spans="2:10" ht="13" x14ac:dyDescent="0.3">
      <c r="B19" s="412" t="s">
        <v>345</v>
      </c>
      <c r="C19" s="412" t="s">
        <v>346</v>
      </c>
      <c r="D19" s="412"/>
      <c r="E19" s="110"/>
      <c r="F19" s="110"/>
      <c r="G19" s="110"/>
      <c r="H19"/>
      <c r="I19"/>
      <c r="J19"/>
    </row>
    <row r="20" spans="2:10" ht="26" x14ac:dyDescent="0.3">
      <c r="B20" s="413" t="s">
        <v>347</v>
      </c>
      <c r="C20" s="414">
        <v>0</v>
      </c>
      <c r="D20" s="414" t="s">
        <v>348</v>
      </c>
      <c r="E20" s="110"/>
      <c r="F20" s="110"/>
      <c r="G20" s="110"/>
      <c r="H20"/>
      <c r="I20"/>
      <c r="J20"/>
    </row>
    <row r="21" spans="2:10" ht="13" x14ac:dyDescent="0.3">
      <c r="B21" s="415">
        <v>1</v>
      </c>
      <c r="C21" s="416">
        <v>4.6542964835149112</v>
      </c>
      <c r="D21" s="416">
        <v>4.6542964835149112</v>
      </c>
      <c r="E21" s="110"/>
      <c r="F21" s="110"/>
      <c r="G21" s="110"/>
      <c r="H21"/>
      <c r="I21"/>
      <c r="J21"/>
    </row>
    <row r="22" spans="2:10" ht="13" x14ac:dyDescent="0.3">
      <c r="B22" s="417" t="s">
        <v>348</v>
      </c>
      <c r="C22" s="418">
        <v>4.6542964835149112</v>
      </c>
      <c r="D22" s="418">
        <v>4.6542964835149112</v>
      </c>
      <c r="E22" s="110"/>
      <c r="F22" s="110"/>
      <c r="G22" s="110"/>
      <c r="H22"/>
      <c r="I22"/>
      <c r="J22"/>
    </row>
    <row r="23" spans="2:10" x14ac:dyDescent="0.25">
      <c r="B23"/>
      <c r="C23"/>
      <c r="D23"/>
      <c r="E23"/>
      <c r="F23"/>
      <c r="G23"/>
      <c r="H23"/>
      <c r="I23"/>
      <c r="J23"/>
    </row>
  </sheetData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2:BE354"/>
  <sheetViews>
    <sheetView showGridLines="0" topLeftCell="D1" zoomScale="85" zoomScaleNormal="85" workbookViewId="0">
      <pane xSplit="1" ySplit="9" topLeftCell="E27" activePane="bottomRight" state="frozen"/>
      <selection activeCell="D1" sqref="D1"/>
      <selection pane="topRight" activeCell="E1" sqref="E1"/>
      <selection pane="bottomLeft" activeCell="D10" sqref="D10"/>
      <selection pane="bottomRight" activeCell="K28" sqref="I28:K34"/>
    </sheetView>
  </sheetViews>
  <sheetFormatPr defaultColWidth="9.1796875" defaultRowHeight="14.5" x14ac:dyDescent="0.35"/>
  <cols>
    <col min="1" max="1" width="1.453125" style="296" customWidth="1"/>
    <col min="2" max="2" width="17.7265625" style="296" customWidth="1"/>
    <col min="3" max="3" width="15.81640625" style="296" customWidth="1"/>
    <col min="4" max="4" width="30.453125" style="296" customWidth="1"/>
    <col min="5" max="5" width="24.26953125" style="296" customWidth="1"/>
    <col min="6" max="6" width="58.81640625" style="296" customWidth="1"/>
    <col min="7" max="7" width="15" style="296" customWidth="1"/>
    <col min="8" max="17" width="15" style="297" customWidth="1"/>
    <col min="18" max="39" width="15" style="296" customWidth="1"/>
    <col min="40" max="40" width="17.7265625" style="296" customWidth="1"/>
    <col min="41" max="50" width="15" style="296" customWidth="1"/>
    <col min="51" max="51" width="11.26953125" style="296" customWidth="1"/>
    <col min="52" max="57" width="9.54296875" style="296" bestFit="1" customWidth="1"/>
    <col min="58" max="16384" width="9.1796875" style="296"/>
  </cols>
  <sheetData>
    <row r="2" spans="2:57" ht="23.5" x14ac:dyDescent="0.35">
      <c r="B2" s="295" t="s">
        <v>162</v>
      </c>
    </row>
    <row r="4" spans="2:57" ht="15" thickBot="1" x14ac:dyDescent="0.4">
      <c r="B4" s="298" t="s">
        <v>163</v>
      </c>
      <c r="C4" s="299"/>
      <c r="E4" s="300"/>
    </row>
    <row r="5" spans="2:57" x14ac:dyDescent="0.35">
      <c r="B5" s="301" t="s">
        <v>164</v>
      </c>
      <c r="C5" s="302" t="s">
        <v>165</v>
      </c>
      <c r="E5" s="302"/>
    </row>
    <row r="6" spans="2:57" x14ac:dyDescent="0.35">
      <c r="B6" s="300" t="s">
        <v>122</v>
      </c>
      <c r="C6" s="300" t="s">
        <v>166</v>
      </c>
      <c r="E6" s="300"/>
    </row>
    <row r="7" spans="2:57" x14ac:dyDescent="0.35">
      <c r="B7" s="300" t="s">
        <v>167</v>
      </c>
      <c r="C7" s="303" t="s">
        <v>168</v>
      </c>
      <c r="E7" s="303"/>
    </row>
    <row r="8" spans="2:57" x14ac:dyDescent="0.35">
      <c r="H8" s="304"/>
      <c r="I8" s="304"/>
      <c r="J8" s="304"/>
      <c r="K8" s="304"/>
      <c r="L8" s="304"/>
      <c r="M8" s="304"/>
      <c r="N8" s="304"/>
      <c r="O8" s="304"/>
      <c r="P8" s="304"/>
      <c r="Q8" s="304"/>
      <c r="R8" s="305"/>
      <c r="S8" s="305"/>
      <c r="T8" s="305"/>
      <c r="U8" s="305"/>
      <c r="V8" s="305"/>
      <c r="W8" s="305"/>
      <c r="X8" s="305"/>
      <c r="Y8" s="305"/>
      <c r="Z8" s="305"/>
      <c r="AA8" s="305"/>
      <c r="AB8" s="305"/>
      <c r="AC8" s="305"/>
      <c r="AD8" s="305"/>
      <c r="AE8" s="305"/>
      <c r="AF8" s="305"/>
      <c r="AG8" s="305"/>
      <c r="AH8" s="305"/>
      <c r="AI8" s="305"/>
      <c r="AJ8" s="305"/>
      <c r="AK8" s="305"/>
      <c r="AL8" s="305"/>
      <c r="AM8" s="305"/>
      <c r="AN8" s="305"/>
      <c r="AO8" s="305"/>
      <c r="AP8" s="305"/>
      <c r="AQ8" s="305"/>
      <c r="AR8" s="305"/>
      <c r="AS8" s="305"/>
      <c r="AT8" s="305"/>
      <c r="AU8" s="305"/>
      <c r="AV8" s="305"/>
      <c r="AW8" s="305"/>
      <c r="AZ8" s="1955" t="s">
        <v>46</v>
      </c>
      <c r="BA8" s="1956"/>
      <c r="BB8" s="1956"/>
      <c r="BC8" s="1956"/>
      <c r="BD8" s="1956"/>
      <c r="BE8" s="1957"/>
    </row>
    <row r="9" spans="2:57" ht="50" x14ac:dyDescent="0.35">
      <c r="B9" s="306" t="s">
        <v>169</v>
      </c>
      <c r="C9" s="306" t="s">
        <v>170</v>
      </c>
      <c r="D9" s="306" t="s">
        <v>171</v>
      </c>
      <c r="E9" s="306" t="s">
        <v>172</v>
      </c>
      <c r="F9" s="306" t="s">
        <v>173</v>
      </c>
      <c r="G9" s="306" t="s">
        <v>174</v>
      </c>
      <c r="H9" s="306" t="s">
        <v>175</v>
      </c>
      <c r="I9" s="306" t="s">
        <v>176</v>
      </c>
      <c r="J9" s="306" t="s">
        <v>177</v>
      </c>
      <c r="K9" s="306" t="s">
        <v>178</v>
      </c>
      <c r="L9" s="306" t="s">
        <v>179</v>
      </c>
      <c r="M9" s="306" t="s">
        <v>180</v>
      </c>
      <c r="N9" s="306" t="s">
        <v>181</v>
      </c>
      <c r="O9" s="306" t="s">
        <v>182</v>
      </c>
      <c r="P9" s="306" t="s">
        <v>183</v>
      </c>
      <c r="Q9" s="306" t="s">
        <v>184</v>
      </c>
      <c r="R9" s="306" t="s">
        <v>185</v>
      </c>
      <c r="S9" s="306" t="s">
        <v>186</v>
      </c>
      <c r="T9" s="306" t="s">
        <v>187</v>
      </c>
      <c r="U9" s="306" t="s">
        <v>188</v>
      </c>
      <c r="V9" s="306" t="s">
        <v>189</v>
      </c>
      <c r="W9" s="306" t="s">
        <v>190</v>
      </c>
      <c r="X9" s="306" t="s">
        <v>191</v>
      </c>
      <c r="Y9" s="306" t="s">
        <v>192</v>
      </c>
      <c r="Z9" s="306" t="s">
        <v>193</v>
      </c>
      <c r="AA9" s="306" t="s">
        <v>194</v>
      </c>
      <c r="AB9" s="306" t="s">
        <v>195</v>
      </c>
      <c r="AC9" s="306" t="s">
        <v>196</v>
      </c>
      <c r="AD9" s="306" t="s">
        <v>197</v>
      </c>
      <c r="AE9" s="306" t="s">
        <v>198</v>
      </c>
      <c r="AF9" s="306" t="s">
        <v>199</v>
      </c>
      <c r="AG9" s="306" t="s">
        <v>200</v>
      </c>
      <c r="AH9" s="306" t="s">
        <v>201</v>
      </c>
      <c r="AI9" s="306" t="s">
        <v>202</v>
      </c>
      <c r="AJ9" s="306" t="s">
        <v>203</v>
      </c>
      <c r="AK9" s="306" t="s">
        <v>204</v>
      </c>
      <c r="AL9" s="306" t="s">
        <v>205</v>
      </c>
      <c r="AM9" s="306" t="s">
        <v>206</v>
      </c>
      <c r="AN9" s="306" t="s">
        <v>207</v>
      </c>
      <c r="AO9" s="306" t="s">
        <v>208</v>
      </c>
      <c r="AP9" s="306" t="s">
        <v>209</v>
      </c>
      <c r="AQ9" s="306" t="s">
        <v>210</v>
      </c>
      <c r="AR9" s="306" t="s">
        <v>211</v>
      </c>
      <c r="AS9" s="306" t="s">
        <v>212</v>
      </c>
      <c r="AT9" s="306" t="s">
        <v>213</v>
      </c>
      <c r="AU9" s="306" t="s">
        <v>214</v>
      </c>
      <c r="AV9" s="307" t="s">
        <v>215</v>
      </c>
      <c r="AW9" s="306" t="s">
        <v>216</v>
      </c>
      <c r="AX9" s="307" t="s">
        <v>217</v>
      </c>
      <c r="AY9" s="308" t="s">
        <v>218</v>
      </c>
      <c r="AZ9" s="307" t="s">
        <v>185</v>
      </c>
      <c r="BA9" s="307" t="s">
        <v>186</v>
      </c>
      <c r="BB9" s="307" t="s">
        <v>187</v>
      </c>
      <c r="BC9" s="307" t="s">
        <v>188</v>
      </c>
      <c r="BD9" s="307" t="s">
        <v>189</v>
      </c>
      <c r="BE9" s="307" t="s">
        <v>190</v>
      </c>
    </row>
    <row r="10" spans="2:57" ht="17.25" customHeight="1" x14ac:dyDescent="0.35">
      <c r="B10" s="309" t="s">
        <v>219</v>
      </c>
      <c r="C10" s="309" t="s">
        <v>220</v>
      </c>
      <c r="D10" s="310" t="s">
        <v>370</v>
      </c>
      <c r="E10" s="311" t="s">
        <v>91</v>
      </c>
      <c r="F10" s="310" t="s">
        <v>221</v>
      </c>
      <c r="G10" s="310" t="s">
        <v>222</v>
      </c>
      <c r="H10" s="312" t="s">
        <v>167</v>
      </c>
      <c r="I10" s="312" t="s">
        <v>167</v>
      </c>
      <c r="J10" s="312" t="s">
        <v>167</v>
      </c>
      <c r="K10" s="312" t="s">
        <v>167</v>
      </c>
      <c r="L10" s="312" t="s">
        <v>167</v>
      </c>
      <c r="M10" s="312" t="s">
        <v>167</v>
      </c>
      <c r="N10" s="312" t="s">
        <v>167</v>
      </c>
      <c r="O10" s="312" t="s">
        <v>167</v>
      </c>
      <c r="P10" s="312" t="s">
        <v>167</v>
      </c>
      <c r="Q10" s="312" t="s">
        <v>167</v>
      </c>
      <c r="R10" s="312" t="s">
        <v>167</v>
      </c>
      <c r="S10" s="312" t="s">
        <v>167</v>
      </c>
      <c r="T10" s="312" t="s">
        <v>167</v>
      </c>
      <c r="U10" s="312" t="s">
        <v>167</v>
      </c>
      <c r="V10" s="312" t="s">
        <v>167</v>
      </c>
      <c r="W10" s="312" t="s">
        <v>167</v>
      </c>
      <c r="X10" s="312" t="s">
        <v>122</v>
      </c>
      <c r="Y10" s="312" t="s">
        <v>167</v>
      </c>
      <c r="Z10" s="312" t="s">
        <v>122</v>
      </c>
      <c r="AA10" s="312" t="s">
        <v>167</v>
      </c>
      <c r="AB10" s="312" t="s">
        <v>122</v>
      </c>
      <c r="AC10" s="312" t="s">
        <v>167</v>
      </c>
      <c r="AD10" s="312" t="s">
        <v>167</v>
      </c>
      <c r="AE10" s="312" t="s">
        <v>167</v>
      </c>
      <c r="AF10" s="312" t="s">
        <v>122</v>
      </c>
      <c r="AG10" s="312" t="s">
        <v>122</v>
      </c>
      <c r="AH10" s="312" t="s">
        <v>122</v>
      </c>
      <c r="AI10" s="312" t="s">
        <v>167</v>
      </c>
      <c r="AJ10" s="312" t="s">
        <v>122</v>
      </c>
      <c r="AK10" s="312" t="s">
        <v>122</v>
      </c>
      <c r="AL10" s="312" t="s">
        <v>122</v>
      </c>
      <c r="AM10" s="312" t="s">
        <v>122</v>
      </c>
      <c r="AN10" s="312" t="s">
        <v>122</v>
      </c>
      <c r="AO10" s="312" t="s">
        <v>122</v>
      </c>
      <c r="AP10" s="312" t="s">
        <v>122</v>
      </c>
      <c r="AQ10" s="312" t="s">
        <v>167</v>
      </c>
      <c r="AR10" s="312" t="s">
        <v>122</v>
      </c>
      <c r="AS10" s="312" t="s">
        <v>167</v>
      </c>
      <c r="AT10" s="312" t="s">
        <v>122</v>
      </c>
      <c r="AU10" s="312" t="s">
        <v>122</v>
      </c>
      <c r="AV10" s="312" t="s">
        <v>167</v>
      </c>
      <c r="AW10" s="312" t="s">
        <v>167</v>
      </c>
      <c r="AX10" s="312" t="s">
        <v>167</v>
      </c>
      <c r="AY10" s="313" t="s">
        <v>167</v>
      </c>
      <c r="AZ10" s="313" t="s">
        <v>167</v>
      </c>
      <c r="BA10" s="313" t="s">
        <v>167</v>
      </c>
      <c r="BB10" s="313" t="s">
        <v>167</v>
      </c>
      <c r="BC10" s="313" t="s">
        <v>167</v>
      </c>
      <c r="BD10" s="313" t="s">
        <v>167</v>
      </c>
      <c r="BE10" s="313" t="s">
        <v>167</v>
      </c>
    </row>
    <row r="11" spans="2:57" ht="17.25" customHeight="1" x14ac:dyDescent="0.35">
      <c r="B11" s="309" t="s">
        <v>223</v>
      </c>
      <c r="C11" s="309" t="s">
        <v>224</v>
      </c>
      <c r="D11" s="310" t="s">
        <v>371</v>
      </c>
      <c r="E11" s="311" t="s">
        <v>91</v>
      </c>
      <c r="F11" s="310" t="s">
        <v>225</v>
      </c>
      <c r="G11" s="310" t="s">
        <v>226</v>
      </c>
      <c r="H11" s="312" t="s">
        <v>167</v>
      </c>
      <c r="I11" s="312" t="s">
        <v>167</v>
      </c>
      <c r="J11" s="312" t="s">
        <v>167</v>
      </c>
      <c r="K11" s="312" t="s">
        <v>167</v>
      </c>
      <c r="L11" s="312" t="s">
        <v>167</v>
      </c>
      <c r="M11" s="312" t="s">
        <v>167</v>
      </c>
      <c r="N11" s="312" t="s">
        <v>167</v>
      </c>
      <c r="O11" s="312" t="s">
        <v>167</v>
      </c>
      <c r="P11" s="312" t="s">
        <v>167</v>
      </c>
      <c r="Q11" s="312" t="s">
        <v>167</v>
      </c>
      <c r="R11" s="312" t="s">
        <v>167</v>
      </c>
      <c r="S11" s="312" t="s">
        <v>167</v>
      </c>
      <c r="T11" s="312" t="s">
        <v>167</v>
      </c>
      <c r="U11" s="312" t="s">
        <v>167</v>
      </c>
      <c r="V11" s="312" t="s">
        <v>167</v>
      </c>
      <c r="W11" s="312" t="s">
        <v>167</v>
      </c>
      <c r="X11" s="312" t="s">
        <v>167</v>
      </c>
      <c r="Y11" s="312" t="s">
        <v>167</v>
      </c>
      <c r="Z11" s="312" t="s">
        <v>122</v>
      </c>
      <c r="AA11" s="312" t="s">
        <v>167</v>
      </c>
      <c r="AB11" s="312" t="s">
        <v>122</v>
      </c>
      <c r="AC11" s="312" t="s">
        <v>122</v>
      </c>
      <c r="AD11" s="312" t="s">
        <v>167</v>
      </c>
      <c r="AE11" s="312" t="s">
        <v>122</v>
      </c>
      <c r="AF11" s="312" t="s">
        <v>122</v>
      </c>
      <c r="AG11" s="312" t="s">
        <v>122</v>
      </c>
      <c r="AH11" s="312" t="s">
        <v>122</v>
      </c>
      <c r="AI11" s="312" t="s">
        <v>167</v>
      </c>
      <c r="AJ11" s="312" t="s">
        <v>122</v>
      </c>
      <c r="AK11" s="312" t="s">
        <v>122</v>
      </c>
      <c r="AL11" s="312" t="s">
        <v>122</v>
      </c>
      <c r="AM11" s="312" t="s">
        <v>122</v>
      </c>
      <c r="AN11" s="312" t="s">
        <v>122</v>
      </c>
      <c r="AO11" s="312" t="s">
        <v>122</v>
      </c>
      <c r="AP11" s="312" t="s">
        <v>122</v>
      </c>
      <c r="AQ11" s="312" t="s">
        <v>122</v>
      </c>
      <c r="AR11" s="312" t="s">
        <v>122</v>
      </c>
      <c r="AS11" s="312" t="s">
        <v>122</v>
      </c>
      <c r="AT11" s="312" t="s">
        <v>122</v>
      </c>
      <c r="AU11" s="312" t="s">
        <v>122</v>
      </c>
      <c r="AV11" s="312" t="s">
        <v>167</v>
      </c>
      <c r="AW11" s="312" t="s">
        <v>122</v>
      </c>
      <c r="AX11" s="312" t="s">
        <v>122</v>
      </c>
      <c r="AY11" s="314" t="s">
        <v>167</v>
      </c>
      <c r="AZ11" s="312" t="s">
        <v>122</v>
      </c>
      <c r="BA11" s="312" t="s">
        <v>122</v>
      </c>
      <c r="BB11" s="312" t="s">
        <v>122</v>
      </c>
      <c r="BC11" s="312" t="s">
        <v>122</v>
      </c>
      <c r="BD11" s="312" t="s">
        <v>122</v>
      </c>
      <c r="BE11" s="312" t="s">
        <v>122</v>
      </c>
    </row>
    <row r="12" spans="2:57" ht="26" x14ac:dyDescent="0.35">
      <c r="B12" s="309" t="s">
        <v>227</v>
      </c>
      <c r="C12" s="309" t="s">
        <v>228</v>
      </c>
      <c r="D12" s="310" t="s">
        <v>229</v>
      </c>
      <c r="E12" s="311" t="s">
        <v>91</v>
      </c>
      <c r="F12" s="315" t="s">
        <v>230</v>
      </c>
      <c r="G12" s="310" t="s">
        <v>231</v>
      </c>
      <c r="H12" s="312" t="s">
        <v>167</v>
      </c>
      <c r="I12" s="312" t="s">
        <v>167</v>
      </c>
      <c r="J12" s="312" t="s">
        <v>167</v>
      </c>
      <c r="K12" s="312" t="s">
        <v>167</v>
      </c>
      <c r="L12" s="312" t="s">
        <v>167</v>
      </c>
      <c r="M12" s="312" t="s">
        <v>167</v>
      </c>
      <c r="N12" s="312" t="s">
        <v>167</v>
      </c>
      <c r="O12" s="312" t="s">
        <v>167</v>
      </c>
      <c r="P12" s="312" t="s">
        <v>167</v>
      </c>
      <c r="Q12" s="312" t="s">
        <v>167</v>
      </c>
      <c r="R12" s="312" t="s">
        <v>167</v>
      </c>
      <c r="S12" s="312" t="s">
        <v>167</v>
      </c>
      <c r="T12" s="312" t="s">
        <v>167</v>
      </c>
      <c r="U12" s="312" t="s">
        <v>167</v>
      </c>
      <c r="V12" s="312" t="s">
        <v>167</v>
      </c>
      <c r="W12" s="312" t="s">
        <v>167</v>
      </c>
      <c r="X12" s="312" t="s">
        <v>122</v>
      </c>
      <c r="Y12" s="312" t="s">
        <v>122</v>
      </c>
      <c r="Z12" s="312" t="s">
        <v>122</v>
      </c>
      <c r="AA12" s="312" t="s">
        <v>122</v>
      </c>
      <c r="AB12" s="312" t="s">
        <v>122</v>
      </c>
      <c r="AC12" s="312" t="s">
        <v>122</v>
      </c>
      <c r="AD12" s="312" t="s">
        <v>122</v>
      </c>
      <c r="AE12" s="312" t="s">
        <v>122</v>
      </c>
      <c r="AF12" s="312" t="s">
        <v>122</v>
      </c>
      <c r="AG12" s="312" t="s">
        <v>122</v>
      </c>
      <c r="AH12" s="312" t="s">
        <v>122</v>
      </c>
      <c r="AI12" s="312" t="s">
        <v>167</v>
      </c>
      <c r="AJ12" s="312" t="s">
        <v>122</v>
      </c>
      <c r="AK12" s="312" t="s">
        <v>122</v>
      </c>
      <c r="AL12" s="312" t="s">
        <v>122</v>
      </c>
      <c r="AM12" s="312" t="s">
        <v>122</v>
      </c>
      <c r="AN12" s="312" t="s">
        <v>122</v>
      </c>
      <c r="AO12" s="312" t="s">
        <v>122</v>
      </c>
      <c r="AP12" s="312" t="s">
        <v>122</v>
      </c>
      <c r="AQ12" s="316" t="s">
        <v>167</v>
      </c>
      <c r="AR12" s="312" t="s">
        <v>122</v>
      </c>
      <c r="AS12" s="312" t="s">
        <v>122</v>
      </c>
      <c r="AT12" s="312" t="s">
        <v>122</v>
      </c>
      <c r="AU12" s="312" t="s">
        <v>122</v>
      </c>
      <c r="AV12" s="312" t="s">
        <v>122</v>
      </c>
      <c r="AW12" s="312" t="s">
        <v>122</v>
      </c>
      <c r="AX12" s="312" t="s">
        <v>122</v>
      </c>
    </row>
    <row r="13" spans="2:57" ht="26" x14ac:dyDescent="0.35">
      <c r="B13" s="309" t="s">
        <v>232</v>
      </c>
      <c r="C13" s="309" t="s">
        <v>233</v>
      </c>
      <c r="D13" s="310" t="s">
        <v>140</v>
      </c>
      <c r="E13" s="311" t="s">
        <v>91</v>
      </c>
      <c r="F13" s="315" t="s">
        <v>234</v>
      </c>
      <c r="G13" s="310" t="s">
        <v>231</v>
      </c>
      <c r="H13" s="312" t="s">
        <v>167</v>
      </c>
      <c r="I13" s="312" t="s">
        <v>167</v>
      </c>
      <c r="J13" s="312" t="s">
        <v>167</v>
      </c>
      <c r="K13" s="312" t="s">
        <v>167</v>
      </c>
      <c r="L13" s="312" t="s">
        <v>167</v>
      </c>
      <c r="M13" s="316" t="s">
        <v>167</v>
      </c>
      <c r="N13" s="316" t="s">
        <v>167</v>
      </c>
      <c r="O13" s="316" t="s">
        <v>167</v>
      </c>
      <c r="P13" s="316" t="s">
        <v>167</v>
      </c>
      <c r="Q13" s="316" t="s">
        <v>167</v>
      </c>
      <c r="R13" s="312" t="s">
        <v>167</v>
      </c>
      <c r="S13" s="312" t="s">
        <v>167</v>
      </c>
      <c r="T13" s="312" t="s">
        <v>167</v>
      </c>
      <c r="U13" s="312" t="s">
        <v>167</v>
      </c>
      <c r="V13" s="312" t="s">
        <v>167</v>
      </c>
      <c r="W13" s="312" t="s">
        <v>167</v>
      </c>
      <c r="X13" s="312" t="s">
        <v>122</v>
      </c>
      <c r="Y13" s="312" t="s">
        <v>122</v>
      </c>
      <c r="Z13" s="312" t="s">
        <v>122</v>
      </c>
      <c r="AA13" s="312" t="s">
        <v>122</v>
      </c>
      <c r="AB13" s="312" t="s">
        <v>122</v>
      </c>
      <c r="AC13" s="312" t="s">
        <v>122</v>
      </c>
      <c r="AD13" s="312" t="s">
        <v>122</v>
      </c>
      <c r="AE13" s="312" t="s">
        <v>122</v>
      </c>
      <c r="AF13" s="312" t="s">
        <v>122</v>
      </c>
      <c r="AG13" s="312" t="s">
        <v>122</v>
      </c>
      <c r="AH13" s="312" t="s">
        <v>122</v>
      </c>
      <c r="AI13" s="312" t="s">
        <v>167</v>
      </c>
      <c r="AJ13" s="312" t="s">
        <v>122</v>
      </c>
      <c r="AK13" s="312" t="s">
        <v>122</v>
      </c>
      <c r="AL13" s="312" t="s">
        <v>122</v>
      </c>
      <c r="AM13" s="312" t="s">
        <v>122</v>
      </c>
      <c r="AN13" s="312" t="s">
        <v>122</v>
      </c>
      <c r="AO13" s="312" t="s">
        <v>122</v>
      </c>
      <c r="AP13" s="312" t="s">
        <v>122</v>
      </c>
      <c r="AQ13" s="312" t="s">
        <v>167</v>
      </c>
      <c r="AR13" s="312" t="s">
        <v>122</v>
      </c>
      <c r="AS13" s="312" t="s">
        <v>122</v>
      </c>
      <c r="AT13" s="312" t="s">
        <v>122</v>
      </c>
      <c r="AU13" s="312" t="s">
        <v>122</v>
      </c>
      <c r="AV13" s="312" t="s">
        <v>122</v>
      </c>
      <c r="AW13" s="312" t="s">
        <v>122</v>
      </c>
      <c r="AX13" s="312" t="s">
        <v>122</v>
      </c>
    </row>
    <row r="14" spans="2:57" ht="26" x14ac:dyDescent="0.35">
      <c r="B14" s="309" t="s">
        <v>235</v>
      </c>
      <c r="C14" s="309" t="s">
        <v>235</v>
      </c>
      <c r="D14" s="310" t="s">
        <v>236</v>
      </c>
      <c r="E14" s="311" t="s">
        <v>91</v>
      </c>
      <c r="F14" s="315" t="s">
        <v>230</v>
      </c>
      <c r="G14" s="310" t="s">
        <v>231</v>
      </c>
      <c r="H14" s="312" t="s">
        <v>167</v>
      </c>
      <c r="I14" s="312" t="s">
        <v>167</v>
      </c>
      <c r="J14" s="312" t="s">
        <v>167</v>
      </c>
      <c r="K14" s="312" t="s">
        <v>167</v>
      </c>
      <c r="L14" s="312" t="s">
        <v>167</v>
      </c>
      <c r="M14" s="312" t="s">
        <v>167</v>
      </c>
      <c r="N14" s="312" t="s">
        <v>167</v>
      </c>
      <c r="O14" s="312" t="s">
        <v>167</v>
      </c>
      <c r="P14" s="312" t="s">
        <v>167</v>
      </c>
      <c r="Q14" s="312" t="s">
        <v>167</v>
      </c>
      <c r="R14" s="312" t="s">
        <v>167</v>
      </c>
      <c r="S14" s="312" t="s">
        <v>167</v>
      </c>
      <c r="T14" s="312" t="s">
        <v>167</v>
      </c>
      <c r="U14" s="312" t="s">
        <v>167</v>
      </c>
      <c r="V14" s="312" t="s">
        <v>167</v>
      </c>
      <c r="W14" s="312" t="s">
        <v>167</v>
      </c>
      <c r="X14" s="312" t="s">
        <v>122</v>
      </c>
      <c r="Y14" s="312" t="s">
        <v>122</v>
      </c>
      <c r="Z14" s="312" t="s">
        <v>122</v>
      </c>
      <c r="AA14" s="312" t="s">
        <v>122</v>
      </c>
      <c r="AB14" s="312" t="s">
        <v>122</v>
      </c>
      <c r="AC14" s="312" t="s">
        <v>122</v>
      </c>
      <c r="AD14" s="312" t="s">
        <v>122</v>
      </c>
      <c r="AE14" s="312" t="s">
        <v>122</v>
      </c>
      <c r="AF14" s="312" t="s">
        <v>122</v>
      </c>
      <c r="AG14" s="312" t="s">
        <v>122</v>
      </c>
      <c r="AH14" s="312" t="s">
        <v>122</v>
      </c>
      <c r="AI14" s="312" t="s">
        <v>167</v>
      </c>
      <c r="AJ14" s="312" t="s">
        <v>122</v>
      </c>
      <c r="AK14" s="312" t="s">
        <v>122</v>
      </c>
      <c r="AL14" s="312" t="s">
        <v>122</v>
      </c>
      <c r="AM14" s="312" t="s">
        <v>122</v>
      </c>
      <c r="AN14" s="312" t="s">
        <v>122</v>
      </c>
      <c r="AO14" s="312" t="s">
        <v>122</v>
      </c>
      <c r="AP14" s="312" t="s">
        <v>122</v>
      </c>
      <c r="AQ14" s="312" t="s">
        <v>122</v>
      </c>
      <c r="AR14" s="312" t="s">
        <v>122</v>
      </c>
      <c r="AS14" s="312" t="s">
        <v>122</v>
      </c>
      <c r="AT14" s="312" t="s">
        <v>122</v>
      </c>
      <c r="AU14" s="312" t="s">
        <v>122</v>
      </c>
      <c r="AV14" s="312" t="s">
        <v>122</v>
      </c>
      <c r="AW14" s="312" t="s">
        <v>122</v>
      </c>
      <c r="AX14" s="312" t="s">
        <v>122</v>
      </c>
    </row>
    <row r="15" spans="2:57" ht="26" x14ac:dyDescent="0.35">
      <c r="B15" s="309" t="s">
        <v>237</v>
      </c>
      <c r="C15" s="309" t="s">
        <v>237</v>
      </c>
      <c r="D15" s="310" t="s">
        <v>238</v>
      </c>
      <c r="E15" s="311" t="s">
        <v>91</v>
      </c>
      <c r="F15" s="315" t="s">
        <v>234</v>
      </c>
      <c r="G15" s="310" t="s">
        <v>231</v>
      </c>
      <c r="H15" s="312" t="s">
        <v>167</v>
      </c>
      <c r="I15" s="312" t="s">
        <v>167</v>
      </c>
      <c r="J15" s="312" t="s">
        <v>167</v>
      </c>
      <c r="K15" s="312" t="s">
        <v>167</v>
      </c>
      <c r="L15" s="312" t="s">
        <v>167</v>
      </c>
      <c r="M15" s="316" t="s">
        <v>167</v>
      </c>
      <c r="N15" s="316" t="s">
        <v>167</v>
      </c>
      <c r="O15" s="316" t="s">
        <v>167</v>
      </c>
      <c r="P15" s="316" t="s">
        <v>167</v>
      </c>
      <c r="Q15" s="316" t="s">
        <v>167</v>
      </c>
      <c r="R15" s="312" t="s">
        <v>167</v>
      </c>
      <c r="S15" s="312" t="s">
        <v>167</v>
      </c>
      <c r="T15" s="312" t="s">
        <v>167</v>
      </c>
      <c r="U15" s="312" t="s">
        <v>167</v>
      </c>
      <c r="V15" s="312" t="s">
        <v>167</v>
      </c>
      <c r="W15" s="312" t="s">
        <v>167</v>
      </c>
      <c r="X15" s="312" t="s">
        <v>122</v>
      </c>
      <c r="Y15" s="312" t="s">
        <v>122</v>
      </c>
      <c r="Z15" s="312" t="s">
        <v>122</v>
      </c>
      <c r="AA15" s="312" t="s">
        <v>122</v>
      </c>
      <c r="AB15" s="312" t="s">
        <v>122</v>
      </c>
      <c r="AC15" s="312" t="s">
        <v>122</v>
      </c>
      <c r="AD15" s="312" t="s">
        <v>122</v>
      </c>
      <c r="AE15" s="312" t="s">
        <v>122</v>
      </c>
      <c r="AF15" s="312" t="s">
        <v>122</v>
      </c>
      <c r="AG15" s="312" t="s">
        <v>122</v>
      </c>
      <c r="AH15" s="312" t="s">
        <v>122</v>
      </c>
      <c r="AI15" s="312" t="s">
        <v>167</v>
      </c>
      <c r="AJ15" s="312" t="s">
        <v>122</v>
      </c>
      <c r="AK15" s="312" t="s">
        <v>122</v>
      </c>
      <c r="AL15" s="312" t="s">
        <v>122</v>
      </c>
      <c r="AM15" s="312" t="s">
        <v>122</v>
      </c>
      <c r="AN15" s="312" t="s">
        <v>122</v>
      </c>
      <c r="AO15" s="312" t="s">
        <v>122</v>
      </c>
      <c r="AP15" s="312" t="s">
        <v>122</v>
      </c>
      <c r="AQ15" s="312" t="s">
        <v>122</v>
      </c>
      <c r="AR15" s="312" t="s">
        <v>122</v>
      </c>
      <c r="AS15" s="312" t="s">
        <v>122</v>
      </c>
      <c r="AT15" s="312" t="s">
        <v>122</v>
      </c>
      <c r="AU15" s="312" t="s">
        <v>122</v>
      </c>
      <c r="AV15" s="312" t="s">
        <v>122</v>
      </c>
      <c r="AW15" s="312" t="s">
        <v>122</v>
      </c>
      <c r="AX15" s="312" t="s">
        <v>122</v>
      </c>
    </row>
    <row r="16" spans="2:57" ht="27.75" customHeight="1" x14ac:dyDescent="0.35">
      <c r="B16" s="309" t="s">
        <v>227</v>
      </c>
      <c r="C16" s="309" t="s">
        <v>239</v>
      </c>
      <c r="D16" s="310" t="s">
        <v>229</v>
      </c>
      <c r="E16" s="311" t="s">
        <v>110</v>
      </c>
      <c r="F16" s="315" t="s">
        <v>240</v>
      </c>
      <c r="G16" s="315" t="s">
        <v>241</v>
      </c>
      <c r="H16" s="312" t="s">
        <v>167</v>
      </c>
      <c r="I16" s="312" t="s">
        <v>167</v>
      </c>
      <c r="J16" s="312" t="s">
        <v>167</v>
      </c>
      <c r="K16" s="312" t="s">
        <v>167</v>
      </c>
      <c r="L16" s="312" t="s">
        <v>167</v>
      </c>
      <c r="M16" s="312" t="s">
        <v>167</v>
      </c>
      <c r="N16" s="312" t="s">
        <v>167</v>
      </c>
      <c r="O16" s="312" t="s">
        <v>167</v>
      </c>
      <c r="P16" s="312" t="s">
        <v>167</v>
      </c>
      <c r="Q16" s="312" t="s">
        <v>167</v>
      </c>
      <c r="R16" s="312" t="s">
        <v>167</v>
      </c>
      <c r="S16" s="312" t="s">
        <v>167</v>
      </c>
      <c r="T16" s="312" t="s">
        <v>167</v>
      </c>
      <c r="U16" s="312" t="s">
        <v>167</v>
      </c>
      <c r="V16" s="312" t="s">
        <v>167</v>
      </c>
      <c r="W16" s="312" t="s">
        <v>167</v>
      </c>
      <c r="X16" s="312" t="s">
        <v>122</v>
      </c>
      <c r="Y16" s="312" t="s">
        <v>122</v>
      </c>
      <c r="Z16" s="312" t="s">
        <v>122</v>
      </c>
      <c r="AA16" s="312" t="s">
        <v>122</v>
      </c>
      <c r="AB16" s="312" t="s">
        <v>122</v>
      </c>
      <c r="AC16" s="312" t="s">
        <v>122</v>
      </c>
      <c r="AD16" s="312" t="s">
        <v>122</v>
      </c>
      <c r="AE16" s="312" t="s">
        <v>122</v>
      </c>
      <c r="AF16" s="312" t="s">
        <v>122</v>
      </c>
      <c r="AG16" s="312" t="s">
        <v>122</v>
      </c>
      <c r="AH16" s="312" t="s">
        <v>122</v>
      </c>
      <c r="AI16" s="312" t="s">
        <v>167</v>
      </c>
      <c r="AJ16" s="312" t="s">
        <v>122</v>
      </c>
      <c r="AK16" s="312" t="s">
        <v>122</v>
      </c>
      <c r="AL16" s="312" t="s">
        <v>122</v>
      </c>
      <c r="AM16" s="312" t="s">
        <v>122</v>
      </c>
      <c r="AN16" s="312" t="s">
        <v>122</v>
      </c>
      <c r="AO16" s="312" t="s">
        <v>122</v>
      </c>
      <c r="AP16" s="312" t="s">
        <v>122</v>
      </c>
      <c r="AQ16" s="312" t="s">
        <v>122</v>
      </c>
      <c r="AR16" s="312" t="s">
        <v>122</v>
      </c>
      <c r="AS16" s="312" t="s">
        <v>122</v>
      </c>
      <c r="AT16" s="312" t="s">
        <v>122</v>
      </c>
      <c r="AU16" s="312" t="s">
        <v>122</v>
      </c>
      <c r="AV16" s="312" t="s">
        <v>122</v>
      </c>
      <c r="AW16" s="312" t="s">
        <v>122</v>
      </c>
      <c r="AX16" s="312" t="s">
        <v>122</v>
      </c>
    </row>
    <row r="17" spans="2:51" ht="26" x14ac:dyDescent="0.35">
      <c r="B17" s="309" t="s">
        <v>232</v>
      </c>
      <c r="C17" s="309" t="s">
        <v>242</v>
      </c>
      <c r="D17" s="310" t="s">
        <v>140</v>
      </c>
      <c r="E17" s="311" t="s">
        <v>110</v>
      </c>
      <c r="F17" s="315" t="s">
        <v>243</v>
      </c>
      <c r="G17" s="315" t="s">
        <v>241</v>
      </c>
      <c r="H17" s="312" t="s">
        <v>167</v>
      </c>
      <c r="I17" s="312" t="s">
        <v>167</v>
      </c>
      <c r="J17" s="312" t="s">
        <v>167</v>
      </c>
      <c r="K17" s="312" t="s">
        <v>167</v>
      </c>
      <c r="L17" s="312" t="s">
        <v>167</v>
      </c>
      <c r="M17" s="316" t="s">
        <v>167</v>
      </c>
      <c r="N17" s="316" t="s">
        <v>167</v>
      </c>
      <c r="O17" s="316" t="s">
        <v>167</v>
      </c>
      <c r="P17" s="316" t="s">
        <v>167</v>
      </c>
      <c r="Q17" s="316" t="s">
        <v>167</v>
      </c>
      <c r="R17" s="312" t="s">
        <v>167</v>
      </c>
      <c r="S17" s="312" t="s">
        <v>167</v>
      </c>
      <c r="T17" s="312" t="s">
        <v>167</v>
      </c>
      <c r="U17" s="312" t="s">
        <v>167</v>
      </c>
      <c r="V17" s="312" t="s">
        <v>167</v>
      </c>
      <c r="W17" s="312" t="s">
        <v>167</v>
      </c>
      <c r="X17" s="312" t="s">
        <v>122</v>
      </c>
      <c r="Y17" s="312" t="s">
        <v>122</v>
      </c>
      <c r="Z17" s="312" t="s">
        <v>122</v>
      </c>
      <c r="AA17" s="312" t="s">
        <v>122</v>
      </c>
      <c r="AB17" s="312" t="s">
        <v>122</v>
      </c>
      <c r="AC17" s="312" t="s">
        <v>122</v>
      </c>
      <c r="AD17" s="312" t="s">
        <v>122</v>
      </c>
      <c r="AE17" s="312" t="s">
        <v>122</v>
      </c>
      <c r="AF17" s="312" t="s">
        <v>122</v>
      </c>
      <c r="AG17" s="312" t="s">
        <v>122</v>
      </c>
      <c r="AH17" s="312" t="s">
        <v>122</v>
      </c>
      <c r="AI17" s="312" t="s">
        <v>167</v>
      </c>
      <c r="AJ17" s="312" t="s">
        <v>122</v>
      </c>
      <c r="AK17" s="312" t="s">
        <v>122</v>
      </c>
      <c r="AL17" s="312" t="s">
        <v>122</v>
      </c>
      <c r="AM17" s="312" t="s">
        <v>122</v>
      </c>
      <c r="AN17" s="312" t="s">
        <v>122</v>
      </c>
      <c r="AO17" s="312" t="s">
        <v>122</v>
      </c>
      <c r="AP17" s="312" t="s">
        <v>122</v>
      </c>
      <c r="AQ17" s="312" t="s">
        <v>122</v>
      </c>
      <c r="AR17" s="312" t="s">
        <v>122</v>
      </c>
      <c r="AS17" s="312" t="s">
        <v>122</v>
      </c>
      <c r="AT17" s="312" t="s">
        <v>122</v>
      </c>
      <c r="AU17" s="312" t="s">
        <v>122</v>
      </c>
      <c r="AV17" s="312" t="s">
        <v>122</v>
      </c>
      <c r="AW17" s="312" t="s">
        <v>122</v>
      </c>
      <c r="AX17" s="312" t="s">
        <v>122</v>
      </c>
    </row>
    <row r="18" spans="2:51" ht="26" x14ac:dyDescent="0.35">
      <c r="B18" s="309" t="s">
        <v>235</v>
      </c>
      <c r="C18" s="309" t="s">
        <v>235</v>
      </c>
      <c r="D18" s="311" t="s">
        <v>236</v>
      </c>
      <c r="E18" s="311" t="s">
        <v>110</v>
      </c>
      <c r="F18" s="315" t="s">
        <v>240</v>
      </c>
      <c r="G18" s="315" t="s">
        <v>241</v>
      </c>
      <c r="H18" s="312" t="s">
        <v>167</v>
      </c>
      <c r="I18" s="312" t="s">
        <v>167</v>
      </c>
      <c r="J18" s="312" t="s">
        <v>167</v>
      </c>
      <c r="K18" s="312" t="s">
        <v>167</v>
      </c>
      <c r="L18" s="312" t="s">
        <v>167</v>
      </c>
      <c r="M18" s="312" t="s">
        <v>167</v>
      </c>
      <c r="N18" s="312" t="s">
        <v>167</v>
      </c>
      <c r="O18" s="312" t="s">
        <v>167</v>
      </c>
      <c r="P18" s="312" t="s">
        <v>167</v>
      </c>
      <c r="Q18" s="312" t="s">
        <v>167</v>
      </c>
      <c r="R18" s="312" t="s">
        <v>167</v>
      </c>
      <c r="S18" s="312" t="s">
        <v>167</v>
      </c>
      <c r="T18" s="312" t="s">
        <v>167</v>
      </c>
      <c r="U18" s="312" t="s">
        <v>167</v>
      </c>
      <c r="V18" s="312" t="s">
        <v>167</v>
      </c>
      <c r="W18" s="312" t="s">
        <v>167</v>
      </c>
      <c r="X18" s="312" t="s">
        <v>122</v>
      </c>
      <c r="Y18" s="312" t="s">
        <v>122</v>
      </c>
      <c r="Z18" s="312" t="s">
        <v>122</v>
      </c>
      <c r="AA18" s="312" t="s">
        <v>122</v>
      </c>
      <c r="AB18" s="312" t="s">
        <v>122</v>
      </c>
      <c r="AC18" s="312" t="s">
        <v>122</v>
      </c>
      <c r="AD18" s="312" t="s">
        <v>122</v>
      </c>
      <c r="AE18" s="312" t="s">
        <v>122</v>
      </c>
      <c r="AF18" s="312" t="s">
        <v>122</v>
      </c>
      <c r="AG18" s="312" t="s">
        <v>122</v>
      </c>
      <c r="AH18" s="312" t="s">
        <v>122</v>
      </c>
      <c r="AI18" s="312" t="s">
        <v>167</v>
      </c>
      <c r="AJ18" s="312" t="s">
        <v>122</v>
      </c>
      <c r="AK18" s="312" t="s">
        <v>122</v>
      </c>
      <c r="AL18" s="312" t="s">
        <v>122</v>
      </c>
      <c r="AM18" s="312" t="s">
        <v>122</v>
      </c>
      <c r="AN18" s="312" t="s">
        <v>122</v>
      </c>
      <c r="AO18" s="312" t="s">
        <v>122</v>
      </c>
      <c r="AP18" s="312" t="s">
        <v>122</v>
      </c>
      <c r="AQ18" s="312" t="s">
        <v>122</v>
      </c>
      <c r="AR18" s="312" t="s">
        <v>122</v>
      </c>
      <c r="AS18" s="312" t="s">
        <v>122</v>
      </c>
      <c r="AT18" s="312" t="s">
        <v>122</v>
      </c>
      <c r="AU18" s="312" t="s">
        <v>122</v>
      </c>
      <c r="AV18" s="312" t="s">
        <v>122</v>
      </c>
      <c r="AW18" s="312" t="s">
        <v>122</v>
      </c>
      <c r="AX18" s="312" t="s">
        <v>122</v>
      </c>
    </row>
    <row r="19" spans="2:51" ht="26" x14ac:dyDescent="0.35">
      <c r="B19" s="309" t="s">
        <v>237</v>
      </c>
      <c r="C19" s="309" t="s">
        <v>237</v>
      </c>
      <c r="D19" s="311" t="s">
        <v>238</v>
      </c>
      <c r="E19" s="311" t="s">
        <v>110</v>
      </c>
      <c r="F19" s="315" t="s">
        <v>243</v>
      </c>
      <c r="G19" s="315" t="s">
        <v>241</v>
      </c>
      <c r="H19" s="312" t="s">
        <v>167</v>
      </c>
      <c r="I19" s="312" t="s">
        <v>167</v>
      </c>
      <c r="J19" s="312" t="s">
        <v>167</v>
      </c>
      <c r="K19" s="312" t="s">
        <v>167</v>
      </c>
      <c r="L19" s="312" t="s">
        <v>167</v>
      </c>
      <c r="M19" s="316" t="s">
        <v>167</v>
      </c>
      <c r="N19" s="316" t="s">
        <v>167</v>
      </c>
      <c r="O19" s="316" t="s">
        <v>167</v>
      </c>
      <c r="P19" s="316" t="s">
        <v>167</v>
      </c>
      <c r="Q19" s="316" t="s">
        <v>167</v>
      </c>
      <c r="R19" s="312" t="s">
        <v>167</v>
      </c>
      <c r="S19" s="312" t="s">
        <v>167</v>
      </c>
      <c r="T19" s="312" t="s">
        <v>167</v>
      </c>
      <c r="U19" s="312" t="s">
        <v>167</v>
      </c>
      <c r="V19" s="312" t="s">
        <v>167</v>
      </c>
      <c r="W19" s="312" t="s">
        <v>167</v>
      </c>
      <c r="X19" s="312" t="s">
        <v>122</v>
      </c>
      <c r="Y19" s="312" t="s">
        <v>122</v>
      </c>
      <c r="Z19" s="312" t="s">
        <v>122</v>
      </c>
      <c r="AA19" s="312" t="s">
        <v>122</v>
      </c>
      <c r="AB19" s="312" t="s">
        <v>122</v>
      </c>
      <c r="AC19" s="312" t="s">
        <v>122</v>
      </c>
      <c r="AD19" s="312" t="s">
        <v>122</v>
      </c>
      <c r="AE19" s="312" t="s">
        <v>122</v>
      </c>
      <c r="AF19" s="312" t="s">
        <v>122</v>
      </c>
      <c r="AG19" s="312" t="s">
        <v>122</v>
      </c>
      <c r="AH19" s="312" t="s">
        <v>122</v>
      </c>
      <c r="AI19" s="312" t="s">
        <v>167</v>
      </c>
      <c r="AJ19" s="312" t="s">
        <v>122</v>
      </c>
      <c r="AK19" s="312" t="s">
        <v>122</v>
      </c>
      <c r="AL19" s="312" t="s">
        <v>122</v>
      </c>
      <c r="AM19" s="312" t="s">
        <v>122</v>
      </c>
      <c r="AN19" s="312" t="s">
        <v>122</v>
      </c>
      <c r="AO19" s="312" t="s">
        <v>122</v>
      </c>
      <c r="AP19" s="312" t="s">
        <v>122</v>
      </c>
      <c r="AQ19" s="312" t="s">
        <v>122</v>
      </c>
      <c r="AR19" s="312" t="s">
        <v>122</v>
      </c>
      <c r="AS19" s="312" t="s">
        <v>122</v>
      </c>
      <c r="AT19" s="312" t="s">
        <v>122</v>
      </c>
      <c r="AU19" s="312" t="s">
        <v>122</v>
      </c>
      <c r="AV19" s="312" t="s">
        <v>122</v>
      </c>
      <c r="AW19" s="312" t="s">
        <v>122</v>
      </c>
      <c r="AX19" s="312" t="s">
        <v>122</v>
      </c>
    </row>
    <row r="20" spans="2:51" ht="26" x14ac:dyDescent="0.35">
      <c r="B20" s="309" t="s">
        <v>244</v>
      </c>
      <c r="C20" s="309" t="s">
        <v>245</v>
      </c>
      <c r="D20" s="310" t="s">
        <v>246</v>
      </c>
      <c r="E20" s="311" t="s">
        <v>91</v>
      </c>
      <c r="F20" s="315" t="s">
        <v>247</v>
      </c>
      <c r="G20" s="310" t="s">
        <v>98</v>
      </c>
      <c r="H20" s="312" t="s">
        <v>167</v>
      </c>
      <c r="I20" s="312" t="s">
        <v>167</v>
      </c>
      <c r="J20" s="312" t="s">
        <v>167</v>
      </c>
      <c r="K20" s="312" t="s">
        <v>167</v>
      </c>
      <c r="L20" s="312" t="s">
        <v>167</v>
      </c>
      <c r="M20" s="312" t="s">
        <v>167</v>
      </c>
      <c r="N20" s="312" t="s">
        <v>167</v>
      </c>
      <c r="O20" s="312" t="s">
        <v>167</v>
      </c>
      <c r="P20" s="312" t="s">
        <v>167</v>
      </c>
      <c r="Q20" s="312" t="s">
        <v>167</v>
      </c>
      <c r="R20" s="312" t="s">
        <v>167</v>
      </c>
      <c r="S20" s="312" t="s">
        <v>167</v>
      </c>
      <c r="T20" s="312" t="s">
        <v>167</v>
      </c>
      <c r="U20" s="312" t="s">
        <v>167</v>
      </c>
      <c r="V20" s="312" t="s">
        <v>167</v>
      </c>
      <c r="W20" s="312" t="s">
        <v>167</v>
      </c>
      <c r="X20" s="312" t="s">
        <v>122</v>
      </c>
      <c r="Y20" s="312" t="s">
        <v>122</v>
      </c>
      <c r="Z20" s="312" t="s">
        <v>122</v>
      </c>
      <c r="AA20" s="312" t="s">
        <v>122</v>
      </c>
      <c r="AB20" s="312" t="s">
        <v>122</v>
      </c>
      <c r="AC20" s="312" t="s">
        <v>122</v>
      </c>
      <c r="AD20" s="312" t="s">
        <v>122</v>
      </c>
      <c r="AE20" s="312" t="s">
        <v>122</v>
      </c>
      <c r="AF20" s="312" t="s">
        <v>122</v>
      </c>
      <c r="AG20" s="312" t="s">
        <v>122</v>
      </c>
      <c r="AH20" s="312" t="s">
        <v>122</v>
      </c>
      <c r="AI20" s="312" t="s">
        <v>167</v>
      </c>
      <c r="AJ20" s="312" t="s">
        <v>122</v>
      </c>
      <c r="AK20" s="312" t="s">
        <v>122</v>
      </c>
      <c r="AL20" s="312" t="s">
        <v>122</v>
      </c>
      <c r="AM20" s="312" t="s">
        <v>122</v>
      </c>
      <c r="AN20" s="312" t="s">
        <v>122</v>
      </c>
      <c r="AO20" s="312" t="s">
        <v>122</v>
      </c>
      <c r="AP20" s="312" t="s">
        <v>122</v>
      </c>
      <c r="AQ20" s="312" t="s">
        <v>167</v>
      </c>
      <c r="AR20" s="312" t="s">
        <v>122</v>
      </c>
      <c r="AS20" s="312" t="s">
        <v>122</v>
      </c>
      <c r="AT20" s="312" t="s">
        <v>122</v>
      </c>
      <c r="AU20" s="312" t="s">
        <v>122</v>
      </c>
      <c r="AV20" s="312" t="s">
        <v>122</v>
      </c>
      <c r="AW20" s="312" t="s">
        <v>122</v>
      </c>
      <c r="AX20" s="312" t="s">
        <v>122</v>
      </c>
    </row>
    <row r="21" spans="2:51" ht="26" x14ac:dyDescent="0.35">
      <c r="B21" s="309" t="s">
        <v>248</v>
      </c>
      <c r="C21" s="309" t="s">
        <v>249</v>
      </c>
      <c r="D21" s="310" t="s">
        <v>250</v>
      </c>
      <c r="E21" s="311" t="s">
        <v>91</v>
      </c>
      <c r="F21" s="315" t="s">
        <v>247</v>
      </c>
      <c r="G21" s="310" t="s">
        <v>101</v>
      </c>
      <c r="H21" s="312" t="s">
        <v>167</v>
      </c>
      <c r="I21" s="312" t="s">
        <v>167</v>
      </c>
      <c r="J21" s="312" t="s">
        <v>167</v>
      </c>
      <c r="K21" s="312" t="s">
        <v>167</v>
      </c>
      <c r="L21" s="312" t="s">
        <v>167</v>
      </c>
      <c r="M21" s="312" t="s">
        <v>167</v>
      </c>
      <c r="N21" s="312" t="s">
        <v>167</v>
      </c>
      <c r="O21" s="312" t="s">
        <v>167</v>
      </c>
      <c r="P21" s="312" t="s">
        <v>167</v>
      </c>
      <c r="Q21" s="312" t="s">
        <v>167</v>
      </c>
      <c r="R21" s="312" t="s">
        <v>167</v>
      </c>
      <c r="S21" s="312" t="s">
        <v>167</v>
      </c>
      <c r="T21" s="312" t="s">
        <v>167</v>
      </c>
      <c r="U21" s="312" t="s">
        <v>167</v>
      </c>
      <c r="V21" s="312" t="s">
        <v>167</v>
      </c>
      <c r="W21" s="312" t="s">
        <v>167</v>
      </c>
      <c r="X21" s="312" t="s">
        <v>122</v>
      </c>
      <c r="Y21" s="312" t="s">
        <v>122</v>
      </c>
      <c r="Z21" s="312" t="s">
        <v>122</v>
      </c>
      <c r="AA21" s="312" t="s">
        <v>122</v>
      </c>
      <c r="AB21" s="312" t="s">
        <v>122</v>
      </c>
      <c r="AC21" s="312" t="s">
        <v>122</v>
      </c>
      <c r="AD21" s="312" t="s">
        <v>122</v>
      </c>
      <c r="AE21" s="312" t="s">
        <v>122</v>
      </c>
      <c r="AF21" s="312" t="s">
        <v>122</v>
      </c>
      <c r="AG21" s="312" t="s">
        <v>122</v>
      </c>
      <c r="AH21" s="312" t="s">
        <v>122</v>
      </c>
      <c r="AI21" s="312" t="s">
        <v>167</v>
      </c>
      <c r="AJ21" s="312" t="s">
        <v>122</v>
      </c>
      <c r="AK21" s="312" t="s">
        <v>122</v>
      </c>
      <c r="AL21" s="312" t="s">
        <v>122</v>
      </c>
      <c r="AM21" s="312" t="s">
        <v>122</v>
      </c>
      <c r="AN21" s="312" t="s">
        <v>122</v>
      </c>
      <c r="AO21" s="312" t="s">
        <v>122</v>
      </c>
      <c r="AP21" s="312" t="s">
        <v>122</v>
      </c>
      <c r="AQ21" s="312" t="s">
        <v>122</v>
      </c>
      <c r="AR21" s="312" t="s">
        <v>122</v>
      </c>
      <c r="AS21" s="312" t="s">
        <v>122</v>
      </c>
      <c r="AT21" s="312" t="s">
        <v>122</v>
      </c>
      <c r="AU21" s="312" t="s">
        <v>122</v>
      </c>
      <c r="AV21" s="312" t="s">
        <v>122</v>
      </c>
      <c r="AW21" s="312" t="s">
        <v>122</v>
      </c>
      <c r="AX21" s="312" t="s">
        <v>122</v>
      </c>
      <c r="AY21" s="312" t="s">
        <v>122</v>
      </c>
    </row>
    <row r="22" spans="2:51" ht="26.25" customHeight="1" x14ac:dyDescent="0.35">
      <c r="B22" s="309" t="s">
        <v>251</v>
      </c>
      <c r="C22" s="309" t="s">
        <v>251</v>
      </c>
      <c r="D22" s="310" t="s">
        <v>95</v>
      </c>
      <c r="E22" s="311" t="s">
        <v>91</v>
      </c>
      <c r="F22" s="310" t="s">
        <v>252</v>
      </c>
      <c r="G22" s="310" t="s">
        <v>253</v>
      </c>
      <c r="H22" s="312" t="s">
        <v>167</v>
      </c>
      <c r="I22" s="312" t="s">
        <v>167</v>
      </c>
      <c r="J22" s="312" t="s">
        <v>167</v>
      </c>
      <c r="K22" s="312" t="s">
        <v>167</v>
      </c>
      <c r="L22" s="312" t="s">
        <v>167</v>
      </c>
      <c r="M22" s="312" t="s">
        <v>167</v>
      </c>
      <c r="N22" s="312" t="s">
        <v>167</v>
      </c>
      <c r="O22" s="312" t="s">
        <v>167</v>
      </c>
      <c r="P22" s="312" t="s">
        <v>167</v>
      </c>
      <c r="Q22" s="312" t="s">
        <v>167</v>
      </c>
      <c r="R22" s="312" t="s">
        <v>167</v>
      </c>
      <c r="S22" s="312" t="s">
        <v>167</v>
      </c>
      <c r="T22" s="312" t="s">
        <v>167</v>
      </c>
      <c r="U22" s="312" t="s">
        <v>167</v>
      </c>
      <c r="V22" s="312" t="s">
        <v>167</v>
      </c>
      <c r="W22" s="312" t="s">
        <v>167</v>
      </c>
      <c r="X22" s="312" t="s">
        <v>122</v>
      </c>
      <c r="Y22" s="312" t="s">
        <v>122</v>
      </c>
      <c r="Z22" s="312" t="s">
        <v>122</v>
      </c>
      <c r="AA22" s="312" t="s">
        <v>122</v>
      </c>
      <c r="AB22" s="312" t="s">
        <v>122</v>
      </c>
      <c r="AC22" s="312" t="s">
        <v>122</v>
      </c>
      <c r="AD22" s="312" t="s">
        <v>122</v>
      </c>
      <c r="AE22" s="312" t="s">
        <v>122</v>
      </c>
      <c r="AF22" s="312" t="s">
        <v>122</v>
      </c>
      <c r="AG22" s="312" t="s">
        <v>122</v>
      </c>
      <c r="AH22" s="312" t="s">
        <v>122</v>
      </c>
      <c r="AI22" s="312" t="s">
        <v>167</v>
      </c>
      <c r="AJ22" s="312" t="s">
        <v>122</v>
      </c>
      <c r="AK22" s="312" t="s">
        <v>122</v>
      </c>
      <c r="AL22" s="312" t="s">
        <v>122</v>
      </c>
      <c r="AM22" s="312" t="s">
        <v>122</v>
      </c>
      <c r="AN22" s="312" t="s">
        <v>122</v>
      </c>
      <c r="AO22" s="312" t="s">
        <v>122</v>
      </c>
      <c r="AP22" s="312" t="s">
        <v>122</v>
      </c>
      <c r="AQ22" s="312" t="s">
        <v>122</v>
      </c>
      <c r="AR22" s="312" t="s">
        <v>122</v>
      </c>
      <c r="AS22" s="312" t="s">
        <v>122</v>
      </c>
      <c r="AT22" s="312" t="s">
        <v>122</v>
      </c>
      <c r="AU22" s="312" t="s">
        <v>122</v>
      </c>
      <c r="AV22" s="316" t="s">
        <v>167</v>
      </c>
      <c r="AW22" s="312" t="s">
        <v>122</v>
      </c>
      <c r="AX22" s="312" t="s">
        <v>122</v>
      </c>
      <c r="AY22" s="316" t="s">
        <v>167</v>
      </c>
    </row>
    <row r="23" spans="2:51" ht="32.25" customHeight="1" x14ac:dyDescent="0.35">
      <c r="B23" s="309" t="s">
        <v>254</v>
      </c>
      <c r="C23" s="309" t="s">
        <v>254</v>
      </c>
      <c r="D23" s="310" t="s">
        <v>94</v>
      </c>
      <c r="E23" s="311" t="s">
        <v>91</v>
      </c>
      <c r="F23" s="310" t="s">
        <v>255</v>
      </c>
      <c r="G23" s="310" t="s">
        <v>256</v>
      </c>
      <c r="H23" s="312" t="s">
        <v>167</v>
      </c>
      <c r="I23" s="312" t="s">
        <v>167</v>
      </c>
      <c r="J23" s="312" t="s">
        <v>167</v>
      </c>
      <c r="K23" s="312" t="s">
        <v>167</v>
      </c>
      <c r="L23" s="312" t="s">
        <v>167</v>
      </c>
      <c r="M23" s="312" t="s">
        <v>167</v>
      </c>
      <c r="N23" s="312" t="s">
        <v>167</v>
      </c>
      <c r="O23" s="312" t="s">
        <v>167</v>
      </c>
      <c r="P23" s="312" t="s">
        <v>167</v>
      </c>
      <c r="Q23" s="312" t="s">
        <v>167</v>
      </c>
      <c r="R23" s="312" t="s">
        <v>167</v>
      </c>
      <c r="S23" s="312" t="s">
        <v>167</v>
      </c>
      <c r="T23" s="312" t="s">
        <v>167</v>
      </c>
      <c r="U23" s="312" t="s">
        <v>167</v>
      </c>
      <c r="V23" s="312" t="s">
        <v>167</v>
      </c>
      <c r="W23" s="312" t="s">
        <v>167</v>
      </c>
      <c r="X23" s="312" t="s">
        <v>122</v>
      </c>
      <c r="Y23" s="312" t="s">
        <v>122</v>
      </c>
      <c r="Z23" s="312" t="s">
        <v>122</v>
      </c>
      <c r="AA23" s="312" t="s">
        <v>122</v>
      </c>
      <c r="AB23" s="312" t="s">
        <v>122</v>
      </c>
      <c r="AC23" s="312" t="s">
        <v>122</v>
      </c>
      <c r="AD23" s="312" t="s">
        <v>122</v>
      </c>
      <c r="AE23" s="312" t="s">
        <v>122</v>
      </c>
      <c r="AF23" s="312" t="s">
        <v>122</v>
      </c>
      <c r="AG23" s="312" t="s">
        <v>122</v>
      </c>
      <c r="AH23" s="312" t="s">
        <v>122</v>
      </c>
      <c r="AI23" s="312" t="s">
        <v>167</v>
      </c>
      <c r="AJ23" s="312" t="s">
        <v>122</v>
      </c>
      <c r="AK23" s="312" t="s">
        <v>122</v>
      </c>
      <c r="AL23" s="312" t="s">
        <v>122</v>
      </c>
      <c r="AM23" s="312" t="s">
        <v>122</v>
      </c>
      <c r="AN23" s="312" t="s">
        <v>122</v>
      </c>
      <c r="AO23" s="312" t="s">
        <v>122</v>
      </c>
      <c r="AP23" s="312" t="s">
        <v>122</v>
      </c>
      <c r="AQ23" s="312" t="s">
        <v>122</v>
      </c>
      <c r="AR23" s="312" t="s">
        <v>122</v>
      </c>
      <c r="AS23" s="312" t="s">
        <v>122</v>
      </c>
      <c r="AT23" s="312" t="s">
        <v>122</v>
      </c>
      <c r="AU23" s="312" t="s">
        <v>122</v>
      </c>
      <c r="AV23" s="316" t="s">
        <v>167</v>
      </c>
      <c r="AW23" s="312" t="s">
        <v>122</v>
      </c>
      <c r="AX23" s="312" t="s">
        <v>122</v>
      </c>
      <c r="AY23" s="316" t="s">
        <v>167</v>
      </c>
    </row>
    <row r="24" spans="2:51" ht="17.25" customHeight="1" x14ac:dyDescent="0.35">
      <c r="B24" s="309" t="s">
        <v>257</v>
      </c>
      <c r="C24" s="309" t="s">
        <v>257</v>
      </c>
      <c r="D24" s="310" t="s">
        <v>258</v>
      </c>
      <c r="E24" s="311" t="s">
        <v>91</v>
      </c>
      <c r="F24" s="310" t="s">
        <v>259</v>
      </c>
      <c r="G24" s="310" t="s">
        <v>260</v>
      </c>
      <c r="H24" s="312" t="s">
        <v>167</v>
      </c>
      <c r="I24" s="312" t="s">
        <v>167</v>
      </c>
      <c r="J24" s="312" t="s">
        <v>167</v>
      </c>
      <c r="K24" s="312" t="s">
        <v>167</v>
      </c>
      <c r="L24" s="312" t="s">
        <v>167</v>
      </c>
      <c r="M24" s="312" t="s">
        <v>167</v>
      </c>
      <c r="N24" s="312" t="s">
        <v>167</v>
      </c>
      <c r="O24" s="312" t="s">
        <v>167</v>
      </c>
      <c r="P24" s="312" t="s">
        <v>167</v>
      </c>
      <c r="Q24" s="312" t="s">
        <v>167</v>
      </c>
      <c r="R24" s="312" t="s">
        <v>167</v>
      </c>
      <c r="S24" s="312" t="s">
        <v>167</v>
      </c>
      <c r="T24" s="312" t="s">
        <v>167</v>
      </c>
      <c r="U24" s="312" t="s">
        <v>167</v>
      </c>
      <c r="V24" s="312" t="s">
        <v>167</v>
      </c>
      <c r="W24" s="312" t="s">
        <v>167</v>
      </c>
      <c r="X24" s="312" t="s">
        <v>122</v>
      </c>
      <c r="Y24" s="316" t="s">
        <v>122</v>
      </c>
      <c r="Z24" s="312" t="s">
        <v>122</v>
      </c>
      <c r="AA24" s="312" t="s">
        <v>122</v>
      </c>
      <c r="AB24" s="312" t="s">
        <v>122</v>
      </c>
      <c r="AC24" s="312" t="s">
        <v>122</v>
      </c>
      <c r="AD24" s="312" t="s">
        <v>122</v>
      </c>
      <c r="AE24" s="312" t="s">
        <v>122</v>
      </c>
      <c r="AF24" s="312" t="s">
        <v>122</v>
      </c>
      <c r="AG24" s="312" t="s">
        <v>122</v>
      </c>
      <c r="AH24" s="312" t="s">
        <v>122</v>
      </c>
      <c r="AI24" s="312" t="s">
        <v>167</v>
      </c>
      <c r="AJ24" s="312" t="s">
        <v>122</v>
      </c>
      <c r="AK24" s="312" t="s">
        <v>122</v>
      </c>
      <c r="AL24" s="312" t="s">
        <v>122</v>
      </c>
      <c r="AM24" s="312" t="s">
        <v>122</v>
      </c>
      <c r="AN24" s="312" t="s">
        <v>122</v>
      </c>
      <c r="AO24" s="312" t="s">
        <v>122</v>
      </c>
      <c r="AP24" s="312" t="s">
        <v>122</v>
      </c>
      <c r="AQ24" s="312" t="s">
        <v>122</v>
      </c>
      <c r="AR24" s="312" t="s">
        <v>122</v>
      </c>
      <c r="AS24" s="312" t="s">
        <v>122</v>
      </c>
      <c r="AT24" s="312" t="s">
        <v>122</v>
      </c>
      <c r="AU24" s="312" t="s">
        <v>122</v>
      </c>
      <c r="AV24" s="312" t="s">
        <v>122</v>
      </c>
      <c r="AW24" s="316" t="s">
        <v>167</v>
      </c>
      <c r="AX24" s="312" t="s">
        <v>122</v>
      </c>
    </row>
    <row r="25" spans="2:51" ht="17.25" customHeight="1" x14ac:dyDescent="0.35">
      <c r="B25" s="309" t="s">
        <v>261</v>
      </c>
      <c r="C25" s="309" t="s">
        <v>261</v>
      </c>
      <c r="D25" s="310" t="s">
        <v>258</v>
      </c>
      <c r="E25" s="311" t="s">
        <v>91</v>
      </c>
      <c r="F25" s="310" t="s">
        <v>262</v>
      </c>
      <c r="G25" s="310" t="s">
        <v>260</v>
      </c>
      <c r="H25" s="312" t="s">
        <v>167</v>
      </c>
      <c r="I25" s="312" t="s">
        <v>167</v>
      </c>
      <c r="J25" s="312" t="s">
        <v>167</v>
      </c>
      <c r="K25" s="312" t="s">
        <v>167</v>
      </c>
      <c r="L25" s="312" t="s">
        <v>167</v>
      </c>
      <c r="M25" s="312" t="s">
        <v>167</v>
      </c>
      <c r="N25" s="312" t="s">
        <v>167</v>
      </c>
      <c r="O25" s="312" t="s">
        <v>167</v>
      </c>
      <c r="P25" s="312" t="s">
        <v>167</v>
      </c>
      <c r="Q25" s="312" t="s">
        <v>167</v>
      </c>
      <c r="R25" s="312" t="s">
        <v>167</v>
      </c>
      <c r="S25" s="312" t="s">
        <v>167</v>
      </c>
      <c r="T25" s="312" t="s">
        <v>167</v>
      </c>
      <c r="U25" s="312" t="s">
        <v>167</v>
      </c>
      <c r="V25" s="312" t="s">
        <v>167</v>
      </c>
      <c r="W25" s="312" t="s">
        <v>167</v>
      </c>
      <c r="X25" s="312" t="s">
        <v>122</v>
      </c>
      <c r="Y25" s="316" t="s">
        <v>122</v>
      </c>
      <c r="Z25" s="312" t="s">
        <v>122</v>
      </c>
      <c r="AA25" s="312" t="s">
        <v>122</v>
      </c>
      <c r="AB25" s="312" t="s">
        <v>122</v>
      </c>
      <c r="AC25" s="312" t="s">
        <v>122</v>
      </c>
      <c r="AD25" s="312" t="s">
        <v>122</v>
      </c>
      <c r="AE25" s="312" t="s">
        <v>122</v>
      </c>
      <c r="AF25" s="312" t="s">
        <v>122</v>
      </c>
      <c r="AG25" s="312" t="s">
        <v>122</v>
      </c>
      <c r="AH25" s="312" t="s">
        <v>122</v>
      </c>
      <c r="AI25" s="312" t="s">
        <v>167</v>
      </c>
      <c r="AJ25" s="312" t="s">
        <v>122</v>
      </c>
      <c r="AK25" s="312" t="s">
        <v>122</v>
      </c>
      <c r="AL25" s="312" t="s">
        <v>122</v>
      </c>
      <c r="AM25" s="312" t="s">
        <v>122</v>
      </c>
      <c r="AN25" s="312" t="s">
        <v>122</v>
      </c>
      <c r="AO25" s="312" t="s">
        <v>122</v>
      </c>
      <c r="AP25" s="312" t="s">
        <v>122</v>
      </c>
      <c r="AQ25" s="312" t="s">
        <v>122</v>
      </c>
      <c r="AR25" s="312" t="s">
        <v>122</v>
      </c>
      <c r="AS25" s="312" t="s">
        <v>122</v>
      </c>
      <c r="AT25" s="312" t="s">
        <v>122</v>
      </c>
      <c r="AU25" s="312" t="s">
        <v>122</v>
      </c>
      <c r="AV25" s="312" t="s">
        <v>122</v>
      </c>
      <c r="AW25" s="316" t="s">
        <v>167</v>
      </c>
      <c r="AX25" s="312" t="s">
        <v>122</v>
      </c>
    </row>
    <row r="26" spans="2:51" ht="17.25" customHeight="1" x14ac:dyDescent="0.35">
      <c r="B26" s="309" t="s">
        <v>263</v>
      </c>
      <c r="C26" s="309" t="s">
        <v>263</v>
      </c>
      <c r="D26" s="310" t="s">
        <v>258</v>
      </c>
      <c r="E26" s="311" t="s">
        <v>91</v>
      </c>
      <c r="F26" s="310" t="s">
        <v>264</v>
      </c>
      <c r="G26" s="310" t="s">
        <v>260</v>
      </c>
      <c r="H26" s="312" t="s">
        <v>167</v>
      </c>
      <c r="I26" s="312" t="s">
        <v>167</v>
      </c>
      <c r="J26" s="312" t="s">
        <v>167</v>
      </c>
      <c r="K26" s="312" t="s">
        <v>167</v>
      </c>
      <c r="L26" s="312" t="s">
        <v>167</v>
      </c>
      <c r="M26" s="312" t="s">
        <v>167</v>
      </c>
      <c r="N26" s="312" t="s">
        <v>167</v>
      </c>
      <c r="O26" s="312" t="s">
        <v>167</v>
      </c>
      <c r="P26" s="312" t="s">
        <v>167</v>
      </c>
      <c r="Q26" s="312" t="s">
        <v>167</v>
      </c>
      <c r="R26" s="312" t="s">
        <v>167</v>
      </c>
      <c r="S26" s="312" t="s">
        <v>167</v>
      </c>
      <c r="T26" s="312" t="s">
        <v>167</v>
      </c>
      <c r="U26" s="312" t="s">
        <v>167</v>
      </c>
      <c r="V26" s="312" t="s">
        <v>167</v>
      </c>
      <c r="W26" s="312" t="s">
        <v>167</v>
      </c>
      <c r="X26" s="312" t="s">
        <v>122</v>
      </c>
      <c r="Y26" s="316" t="s">
        <v>122</v>
      </c>
      <c r="Z26" s="312" t="s">
        <v>122</v>
      </c>
      <c r="AA26" s="312" t="s">
        <v>122</v>
      </c>
      <c r="AB26" s="312" t="s">
        <v>122</v>
      </c>
      <c r="AC26" s="312" t="s">
        <v>122</v>
      </c>
      <c r="AD26" s="312" t="s">
        <v>122</v>
      </c>
      <c r="AE26" s="312" t="s">
        <v>122</v>
      </c>
      <c r="AF26" s="312" t="s">
        <v>122</v>
      </c>
      <c r="AG26" s="312" t="s">
        <v>122</v>
      </c>
      <c r="AH26" s="312" t="s">
        <v>122</v>
      </c>
      <c r="AI26" s="312" t="s">
        <v>167</v>
      </c>
      <c r="AJ26" s="312" t="s">
        <v>122</v>
      </c>
      <c r="AK26" s="312" t="s">
        <v>122</v>
      </c>
      <c r="AL26" s="312" t="s">
        <v>122</v>
      </c>
      <c r="AM26" s="312" t="s">
        <v>122</v>
      </c>
      <c r="AN26" s="312" t="s">
        <v>122</v>
      </c>
      <c r="AO26" s="312" t="s">
        <v>122</v>
      </c>
      <c r="AP26" s="312" t="s">
        <v>122</v>
      </c>
      <c r="AQ26" s="312" t="s">
        <v>122</v>
      </c>
      <c r="AR26" s="312" t="s">
        <v>122</v>
      </c>
      <c r="AS26" s="312" t="s">
        <v>122</v>
      </c>
      <c r="AT26" s="312" t="s">
        <v>122</v>
      </c>
      <c r="AU26" s="312" t="s">
        <v>122</v>
      </c>
      <c r="AV26" s="312" t="s">
        <v>122</v>
      </c>
      <c r="AW26" s="316" t="s">
        <v>167</v>
      </c>
      <c r="AX26" s="312" t="s">
        <v>167</v>
      </c>
    </row>
    <row r="27" spans="2:51" ht="17.25" customHeight="1" x14ac:dyDescent="0.35">
      <c r="B27" s="309" t="s">
        <v>265</v>
      </c>
      <c r="C27" s="309" t="s">
        <v>265</v>
      </c>
      <c r="D27" s="310" t="s">
        <v>258</v>
      </c>
      <c r="E27" s="311" t="s">
        <v>91</v>
      </c>
      <c r="F27" s="310" t="s">
        <v>266</v>
      </c>
      <c r="G27" s="310" t="s">
        <v>260</v>
      </c>
      <c r="H27" s="312" t="s">
        <v>167</v>
      </c>
      <c r="I27" s="312" t="s">
        <v>167</v>
      </c>
      <c r="J27" s="312" t="s">
        <v>167</v>
      </c>
      <c r="K27" s="312" t="s">
        <v>167</v>
      </c>
      <c r="L27" s="312" t="s">
        <v>167</v>
      </c>
      <c r="M27" s="312" t="s">
        <v>167</v>
      </c>
      <c r="N27" s="312" t="s">
        <v>167</v>
      </c>
      <c r="O27" s="312" t="s">
        <v>167</v>
      </c>
      <c r="P27" s="312" t="s">
        <v>167</v>
      </c>
      <c r="Q27" s="312" t="s">
        <v>167</v>
      </c>
      <c r="R27" s="312" t="s">
        <v>167</v>
      </c>
      <c r="S27" s="312" t="s">
        <v>167</v>
      </c>
      <c r="T27" s="312" t="s">
        <v>167</v>
      </c>
      <c r="U27" s="312" t="s">
        <v>167</v>
      </c>
      <c r="V27" s="312" t="s">
        <v>167</v>
      </c>
      <c r="W27" s="312" t="s">
        <v>167</v>
      </c>
      <c r="X27" s="312" t="s">
        <v>122</v>
      </c>
      <c r="Y27" s="316" t="s">
        <v>122</v>
      </c>
      <c r="Z27" s="312" t="s">
        <v>122</v>
      </c>
      <c r="AA27" s="312" t="s">
        <v>122</v>
      </c>
      <c r="AB27" s="312" t="s">
        <v>122</v>
      </c>
      <c r="AC27" s="312" t="s">
        <v>122</v>
      </c>
      <c r="AD27" s="312" t="s">
        <v>122</v>
      </c>
      <c r="AE27" s="312" t="s">
        <v>122</v>
      </c>
      <c r="AF27" s="312" t="s">
        <v>122</v>
      </c>
      <c r="AG27" s="312" t="s">
        <v>122</v>
      </c>
      <c r="AH27" s="312" t="s">
        <v>122</v>
      </c>
      <c r="AI27" s="312" t="s">
        <v>167</v>
      </c>
      <c r="AJ27" s="312" t="s">
        <v>122</v>
      </c>
      <c r="AK27" s="312" t="s">
        <v>122</v>
      </c>
      <c r="AL27" s="312" t="s">
        <v>122</v>
      </c>
      <c r="AM27" s="312" t="s">
        <v>122</v>
      </c>
      <c r="AN27" s="312" t="s">
        <v>122</v>
      </c>
      <c r="AO27" s="312" t="s">
        <v>122</v>
      </c>
      <c r="AP27" s="312" t="s">
        <v>122</v>
      </c>
      <c r="AQ27" s="312" t="s">
        <v>122</v>
      </c>
      <c r="AR27" s="312" t="s">
        <v>122</v>
      </c>
      <c r="AS27" s="312" t="s">
        <v>122</v>
      </c>
      <c r="AT27" s="312" t="s">
        <v>122</v>
      </c>
      <c r="AU27" s="312" t="s">
        <v>122</v>
      </c>
      <c r="AV27" s="312" t="s">
        <v>122</v>
      </c>
      <c r="AW27" s="316" t="s">
        <v>167</v>
      </c>
      <c r="AX27" s="312" t="s">
        <v>167</v>
      </c>
    </row>
    <row r="28" spans="2:51" ht="17.25" customHeight="1" x14ac:dyDescent="0.35">
      <c r="B28" s="309" t="s">
        <v>267</v>
      </c>
      <c r="C28" s="309" t="s">
        <v>267</v>
      </c>
      <c r="D28" s="310" t="s">
        <v>258</v>
      </c>
      <c r="E28" s="311" t="s">
        <v>91</v>
      </c>
      <c r="F28" s="310" t="s">
        <v>268</v>
      </c>
      <c r="G28" s="310" t="s">
        <v>260</v>
      </c>
      <c r="H28" s="312" t="s">
        <v>167</v>
      </c>
      <c r="I28" s="312" t="s">
        <v>167</v>
      </c>
      <c r="J28" s="312" t="s">
        <v>167</v>
      </c>
      <c r="K28" s="312" t="s">
        <v>167</v>
      </c>
      <c r="L28" s="312" t="s">
        <v>167</v>
      </c>
      <c r="M28" s="312" t="s">
        <v>167</v>
      </c>
      <c r="N28" s="312" t="s">
        <v>167</v>
      </c>
      <c r="O28" s="312" t="s">
        <v>167</v>
      </c>
      <c r="P28" s="312" t="s">
        <v>167</v>
      </c>
      <c r="Q28" s="312" t="s">
        <v>167</v>
      </c>
      <c r="R28" s="312" t="s">
        <v>167</v>
      </c>
      <c r="S28" s="312" t="s">
        <v>167</v>
      </c>
      <c r="T28" s="312" t="s">
        <v>167</v>
      </c>
      <c r="U28" s="312" t="s">
        <v>167</v>
      </c>
      <c r="V28" s="312" t="s">
        <v>167</v>
      </c>
      <c r="W28" s="312" t="s">
        <v>167</v>
      </c>
      <c r="X28" s="312" t="s">
        <v>122</v>
      </c>
      <c r="Y28" s="316" t="s">
        <v>122</v>
      </c>
      <c r="Z28" s="312" t="s">
        <v>122</v>
      </c>
      <c r="AA28" s="312" t="s">
        <v>122</v>
      </c>
      <c r="AB28" s="312" t="s">
        <v>122</v>
      </c>
      <c r="AC28" s="312" t="s">
        <v>122</v>
      </c>
      <c r="AD28" s="312" t="s">
        <v>122</v>
      </c>
      <c r="AE28" s="312" t="s">
        <v>122</v>
      </c>
      <c r="AF28" s="312" t="s">
        <v>122</v>
      </c>
      <c r="AG28" s="312" t="s">
        <v>122</v>
      </c>
      <c r="AH28" s="312" t="s">
        <v>122</v>
      </c>
      <c r="AI28" s="312" t="s">
        <v>167</v>
      </c>
      <c r="AJ28" s="312" t="s">
        <v>122</v>
      </c>
      <c r="AK28" s="312" t="s">
        <v>122</v>
      </c>
      <c r="AL28" s="312" t="s">
        <v>122</v>
      </c>
      <c r="AM28" s="312" t="s">
        <v>122</v>
      </c>
      <c r="AN28" s="312" t="s">
        <v>122</v>
      </c>
      <c r="AO28" s="312" t="s">
        <v>122</v>
      </c>
      <c r="AP28" s="312" t="s">
        <v>122</v>
      </c>
      <c r="AQ28" s="312" t="s">
        <v>122</v>
      </c>
      <c r="AR28" s="312" t="s">
        <v>122</v>
      </c>
      <c r="AS28" s="312" t="s">
        <v>122</v>
      </c>
      <c r="AT28" s="312" t="s">
        <v>122</v>
      </c>
      <c r="AU28" s="312" t="s">
        <v>122</v>
      </c>
      <c r="AV28" s="312" t="s">
        <v>122</v>
      </c>
      <c r="AW28" s="316" t="s">
        <v>167</v>
      </c>
      <c r="AX28" s="312" t="s">
        <v>167</v>
      </c>
    </row>
    <row r="29" spans="2:51" ht="17.25" customHeight="1" x14ac:dyDescent="0.35">
      <c r="B29" s="309" t="s">
        <v>269</v>
      </c>
      <c r="C29" s="309" t="s">
        <v>269</v>
      </c>
      <c r="D29" s="310" t="s">
        <v>258</v>
      </c>
      <c r="E29" s="311" t="s">
        <v>91</v>
      </c>
      <c r="F29" s="310" t="s">
        <v>270</v>
      </c>
      <c r="G29" s="310" t="s">
        <v>260</v>
      </c>
      <c r="H29" s="312" t="s">
        <v>167</v>
      </c>
      <c r="I29" s="312" t="s">
        <v>167</v>
      </c>
      <c r="J29" s="312" t="s">
        <v>167</v>
      </c>
      <c r="K29" s="312" t="s">
        <v>167</v>
      </c>
      <c r="L29" s="312" t="s">
        <v>167</v>
      </c>
      <c r="M29" s="312" t="s">
        <v>167</v>
      </c>
      <c r="N29" s="312" t="s">
        <v>167</v>
      </c>
      <c r="O29" s="312" t="s">
        <v>167</v>
      </c>
      <c r="P29" s="312" t="s">
        <v>167</v>
      </c>
      <c r="Q29" s="312" t="s">
        <v>167</v>
      </c>
      <c r="R29" s="312" t="s">
        <v>167</v>
      </c>
      <c r="S29" s="312" t="s">
        <v>167</v>
      </c>
      <c r="T29" s="312" t="s">
        <v>167</v>
      </c>
      <c r="U29" s="312" t="s">
        <v>167</v>
      </c>
      <c r="V29" s="312" t="s">
        <v>167</v>
      </c>
      <c r="W29" s="312" t="s">
        <v>167</v>
      </c>
      <c r="X29" s="312" t="s">
        <v>122</v>
      </c>
      <c r="Y29" s="316" t="s">
        <v>122</v>
      </c>
      <c r="Z29" s="312" t="s">
        <v>122</v>
      </c>
      <c r="AA29" s="312" t="s">
        <v>122</v>
      </c>
      <c r="AB29" s="312" t="s">
        <v>122</v>
      </c>
      <c r="AC29" s="312" t="s">
        <v>122</v>
      </c>
      <c r="AD29" s="312" t="s">
        <v>122</v>
      </c>
      <c r="AE29" s="312" t="s">
        <v>122</v>
      </c>
      <c r="AF29" s="312" t="s">
        <v>122</v>
      </c>
      <c r="AG29" s="312" t="s">
        <v>122</v>
      </c>
      <c r="AH29" s="312" t="s">
        <v>122</v>
      </c>
      <c r="AI29" s="312" t="s">
        <v>167</v>
      </c>
      <c r="AJ29" s="312" t="s">
        <v>122</v>
      </c>
      <c r="AK29" s="312" t="s">
        <v>122</v>
      </c>
      <c r="AL29" s="312" t="s">
        <v>122</v>
      </c>
      <c r="AM29" s="312" t="s">
        <v>122</v>
      </c>
      <c r="AN29" s="312" t="s">
        <v>122</v>
      </c>
      <c r="AO29" s="312" t="s">
        <v>122</v>
      </c>
      <c r="AP29" s="312" t="s">
        <v>122</v>
      </c>
      <c r="AQ29" s="312" t="s">
        <v>122</v>
      </c>
      <c r="AR29" s="312" t="s">
        <v>122</v>
      </c>
      <c r="AS29" s="312" t="s">
        <v>122</v>
      </c>
      <c r="AT29" s="312" t="s">
        <v>122</v>
      </c>
      <c r="AU29" s="312" t="s">
        <v>122</v>
      </c>
      <c r="AV29" s="312" t="s">
        <v>122</v>
      </c>
      <c r="AW29" s="316" t="s">
        <v>167</v>
      </c>
      <c r="AX29" s="312" t="s">
        <v>167</v>
      </c>
    </row>
    <row r="30" spans="2:51" ht="17.25" customHeight="1" x14ac:dyDescent="0.35">
      <c r="B30" s="317" t="s">
        <v>271</v>
      </c>
      <c r="C30" s="317" t="s">
        <v>271</v>
      </c>
      <c r="D30" s="315" t="s">
        <v>272</v>
      </c>
      <c r="E30" s="315" t="s">
        <v>91</v>
      </c>
      <c r="F30" s="315" t="s">
        <v>273</v>
      </c>
      <c r="G30" s="315" t="s">
        <v>46</v>
      </c>
      <c r="H30" s="316" t="s">
        <v>122</v>
      </c>
      <c r="I30" s="316" t="s">
        <v>122</v>
      </c>
      <c r="J30" s="316" t="s">
        <v>122</v>
      </c>
      <c r="K30" s="316" t="s">
        <v>122</v>
      </c>
      <c r="L30" s="316" t="s">
        <v>122</v>
      </c>
      <c r="M30" s="316" t="s">
        <v>122</v>
      </c>
      <c r="N30" s="316" t="s">
        <v>122</v>
      </c>
      <c r="O30" s="316" t="s">
        <v>122</v>
      </c>
      <c r="P30" s="316" t="s">
        <v>122</v>
      </c>
      <c r="Q30" s="316" t="s">
        <v>122</v>
      </c>
      <c r="R30" s="316" t="s">
        <v>122</v>
      </c>
      <c r="S30" s="316" t="s">
        <v>122</v>
      </c>
      <c r="T30" s="316" t="s">
        <v>122</v>
      </c>
      <c r="U30" s="316" t="s">
        <v>122</v>
      </c>
      <c r="V30" s="316" t="s">
        <v>122</v>
      </c>
      <c r="W30" s="316" t="s">
        <v>122</v>
      </c>
      <c r="X30" s="316" t="s">
        <v>122</v>
      </c>
      <c r="Y30" s="316" t="s">
        <v>122</v>
      </c>
      <c r="Z30" s="316" t="s">
        <v>122</v>
      </c>
      <c r="AA30" s="316" t="s">
        <v>122</v>
      </c>
      <c r="AB30" s="316" t="s">
        <v>122</v>
      </c>
      <c r="AC30" s="315" t="s">
        <v>167</v>
      </c>
      <c r="AD30" s="316" t="s">
        <v>122</v>
      </c>
      <c r="AE30" s="316" t="s">
        <v>122</v>
      </c>
      <c r="AF30" s="316" t="s">
        <v>122</v>
      </c>
      <c r="AG30" s="316" t="s">
        <v>122</v>
      </c>
      <c r="AH30" s="316" t="s">
        <v>122</v>
      </c>
      <c r="AI30" s="316" t="s">
        <v>167</v>
      </c>
      <c r="AJ30" s="316" t="s">
        <v>122</v>
      </c>
      <c r="AK30" s="316" t="s">
        <v>122</v>
      </c>
      <c r="AL30" s="316" t="s">
        <v>122</v>
      </c>
      <c r="AM30" s="316" t="s">
        <v>122</v>
      </c>
      <c r="AN30" s="316" t="s">
        <v>122</v>
      </c>
      <c r="AO30" s="316" t="s">
        <v>122</v>
      </c>
      <c r="AP30" s="316" t="s">
        <v>122</v>
      </c>
      <c r="AQ30" s="316" t="s">
        <v>122</v>
      </c>
      <c r="AR30" s="316" t="s">
        <v>122</v>
      </c>
      <c r="AS30" s="316" t="s">
        <v>122</v>
      </c>
      <c r="AT30" s="316" t="s">
        <v>122</v>
      </c>
      <c r="AU30" s="316" t="s">
        <v>122</v>
      </c>
      <c r="AV30" s="316" t="s">
        <v>122</v>
      </c>
      <c r="AW30" s="316" t="s">
        <v>122</v>
      </c>
      <c r="AX30" s="316" t="s">
        <v>122</v>
      </c>
    </row>
    <row r="31" spans="2:51" ht="17.25" customHeight="1" x14ac:dyDescent="0.35">
      <c r="B31" s="311"/>
      <c r="C31" s="311"/>
      <c r="H31" s="296"/>
      <c r="I31" s="296"/>
      <c r="J31" s="296"/>
      <c r="K31" s="296"/>
      <c r="L31" s="296"/>
      <c r="M31" s="296"/>
      <c r="N31" s="296"/>
      <c r="O31" s="296"/>
      <c r="P31" s="296"/>
      <c r="Q31" s="296"/>
    </row>
    <row r="32" spans="2:51" ht="17.25" customHeight="1" x14ac:dyDescent="0.35">
      <c r="B32" s="311"/>
      <c r="C32" s="311"/>
      <c r="H32" s="296"/>
      <c r="I32" s="296"/>
      <c r="J32" s="296"/>
      <c r="K32" s="296"/>
      <c r="L32" s="296"/>
      <c r="M32" s="296"/>
      <c r="N32" s="296"/>
      <c r="O32" s="296"/>
      <c r="P32" s="296"/>
      <c r="Q32" s="296"/>
    </row>
    <row r="33" spans="2:17" ht="17.25" customHeight="1" x14ac:dyDescent="0.35">
      <c r="B33" s="311"/>
      <c r="C33" s="311"/>
      <c r="H33" s="296"/>
      <c r="I33" s="296"/>
      <c r="J33" s="296"/>
      <c r="K33" s="296"/>
      <c r="L33" s="296"/>
      <c r="M33" s="296"/>
      <c r="N33" s="296"/>
      <c r="O33" s="296"/>
      <c r="P33" s="296"/>
      <c r="Q33" s="296"/>
    </row>
    <row r="34" spans="2:17" ht="17.25" customHeight="1" x14ac:dyDescent="0.35">
      <c r="B34" s="311"/>
      <c r="C34" s="311"/>
      <c r="H34" s="296"/>
      <c r="I34" s="296"/>
      <c r="J34" s="296"/>
      <c r="K34" s="296"/>
      <c r="L34" s="296"/>
      <c r="M34" s="296"/>
      <c r="N34" s="296"/>
      <c r="O34" s="296"/>
      <c r="P34" s="296"/>
      <c r="Q34" s="296"/>
    </row>
    <row r="35" spans="2:17" ht="17.25" customHeight="1" x14ac:dyDescent="0.35">
      <c r="B35" s="311"/>
      <c r="C35" s="311"/>
      <c r="H35" s="296"/>
      <c r="I35" s="296"/>
      <c r="J35" s="296"/>
      <c r="K35" s="296"/>
      <c r="L35" s="296"/>
      <c r="M35" s="296"/>
      <c r="N35" s="296"/>
      <c r="O35" s="296"/>
      <c r="P35" s="296"/>
      <c r="Q35" s="296"/>
    </row>
    <row r="36" spans="2:17" ht="17.25" customHeight="1" x14ac:dyDescent="0.35">
      <c r="B36" s="311"/>
      <c r="C36" s="311"/>
      <c r="H36" s="296"/>
      <c r="I36" s="296"/>
      <c r="J36" s="296"/>
      <c r="K36" s="296"/>
      <c r="L36" s="296"/>
      <c r="M36" s="296"/>
      <c r="N36" s="296"/>
      <c r="O36" s="296"/>
      <c r="P36" s="296"/>
      <c r="Q36" s="296"/>
    </row>
    <row r="37" spans="2:17" x14ac:dyDescent="0.35">
      <c r="B37" s="311"/>
      <c r="C37" s="311"/>
      <c r="H37" s="296"/>
      <c r="I37" s="296"/>
      <c r="J37" s="296"/>
      <c r="K37" s="296"/>
      <c r="L37" s="296"/>
      <c r="M37" s="296"/>
      <c r="N37" s="296"/>
      <c r="O37" s="296"/>
      <c r="P37" s="296"/>
      <c r="Q37" s="296"/>
    </row>
    <row r="38" spans="2:17" ht="17.25" customHeight="1" x14ac:dyDescent="0.35">
      <c r="B38" s="311"/>
      <c r="C38" s="311"/>
      <c r="H38" s="296"/>
      <c r="I38" s="296"/>
      <c r="J38" s="296"/>
      <c r="K38" s="296"/>
      <c r="L38" s="296"/>
      <c r="M38" s="296"/>
      <c r="N38" s="296"/>
      <c r="O38" s="296"/>
      <c r="P38" s="296"/>
      <c r="Q38" s="296"/>
    </row>
    <row r="39" spans="2:17" ht="17.25" customHeight="1" x14ac:dyDescent="0.35">
      <c r="B39" s="311"/>
      <c r="C39" s="311"/>
      <c r="H39" s="296"/>
      <c r="I39" s="296"/>
      <c r="J39" s="296"/>
      <c r="K39" s="296"/>
      <c r="L39" s="296"/>
      <c r="M39" s="296"/>
      <c r="N39" s="296"/>
      <c r="O39" s="296"/>
      <c r="P39" s="296"/>
      <c r="Q39" s="296"/>
    </row>
    <row r="40" spans="2:17" ht="17.25" customHeight="1" x14ac:dyDescent="0.35">
      <c r="B40" s="311"/>
      <c r="C40" s="311"/>
      <c r="H40" s="296"/>
      <c r="I40" s="296"/>
      <c r="J40" s="296"/>
      <c r="K40" s="296"/>
      <c r="L40" s="296"/>
      <c r="M40" s="296"/>
      <c r="N40" s="296"/>
      <c r="O40" s="296"/>
      <c r="P40" s="296"/>
      <c r="Q40" s="296"/>
    </row>
    <row r="41" spans="2:17" ht="17.25" customHeight="1" x14ac:dyDescent="0.35">
      <c r="B41" s="311"/>
      <c r="C41" s="311"/>
      <c r="H41" s="296"/>
      <c r="I41" s="296"/>
      <c r="J41" s="296"/>
      <c r="K41" s="296"/>
      <c r="L41" s="296"/>
      <c r="M41" s="296"/>
      <c r="N41" s="296"/>
      <c r="O41" s="296"/>
      <c r="P41" s="296"/>
      <c r="Q41" s="296"/>
    </row>
    <row r="42" spans="2:17" ht="17.25" customHeight="1" x14ac:dyDescent="0.35">
      <c r="B42" s="311"/>
      <c r="C42" s="311"/>
      <c r="H42" s="296"/>
      <c r="I42" s="296"/>
      <c r="J42" s="296"/>
      <c r="K42" s="296"/>
      <c r="L42" s="296"/>
      <c r="M42" s="296"/>
      <c r="N42" s="296"/>
      <c r="O42" s="296"/>
      <c r="P42" s="296"/>
      <c r="Q42" s="296"/>
    </row>
    <row r="43" spans="2:17" ht="17.25" customHeight="1" x14ac:dyDescent="0.35">
      <c r="B43" s="311"/>
      <c r="C43" s="311"/>
      <c r="H43" s="296"/>
      <c r="I43" s="296"/>
      <c r="J43" s="296"/>
      <c r="K43" s="296"/>
      <c r="L43" s="296"/>
      <c r="M43" s="296"/>
      <c r="N43" s="296"/>
      <c r="O43" s="296"/>
      <c r="P43" s="296"/>
      <c r="Q43" s="296"/>
    </row>
    <row r="44" spans="2:17" ht="17.25" customHeight="1" x14ac:dyDescent="0.35">
      <c r="B44" s="311"/>
      <c r="C44" s="311"/>
      <c r="H44" s="296"/>
      <c r="I44" s="296"/>
      <c r="J44" s="296"/>
      <c r="K44" s="296"/>
      <c r="L44" s="296"/>
      <c r="M44" s="296"/>
      <c r="N44" s="296"/>
      <c r="O44" s="296"/>
      <c r="P44" s="296"/>
      <c r="Q44" s="296"/>
    </row>
    <row r="45" spans="2:17" ht="17.25" customHeight="1" x14ac:dyDescent="0.35">
      <c r="B45" s="311"/>
      <c r="C45" s="311"/>
      <c r="H45" s="296"/>
      <c r="I45" s="296"/>
      <c r="J45" s="296"/>
      <c r="K45" s="296"/>
      <c r="L45" s="296"/>
      <c r="M45" s="296"/>
      <c r="N45" s="296"/>
      <c r="O45" s="296"/>
      <c r="P45" s="296"/>
      <c r="Q45" s="296"/>
    </row>
    <row r="46" spans="2:17" x14ac:dyDescent="0.35">
      <c r="B46" s="311"/>
      <c r="C46" s="311"/>
      <c r="H46" s="296"/>
      <c r="I46" s="296"/>
      <c r="J46" s="296"/>
      <c r="K46" s="296"/>
      <c r="L46" s="296"/>
      <c r="M46" s="296"/>
      <c r="N46" s="296"/>
      <c r="O46" s="296"/>
      <c r="P46" s="296"/>
      <c r="Q46" s="296"/>
    </row>
    <row r="47" spans="2:17" ht="17.25" customHeight="1" x14ac:dyDescent="0.35">
      <c r="B47" s="311"/>
      <c r="C47" s="311"/>
      <c r="H47" s="296"/>
      <c r="I47" s="296"/>
      <c r="J47" s="296"/>
      <c r="K47" s="296"/>
      <c r="L47" s="296"/>
      <c r="M47" s="296"/>
      <c r="N47" s="296"/>
      <c r="O47" s="296"/>
      <c r="P47" s="296"/>
      <c r="Q47" s="296"/>
    </row>
    <row r="48" spans="2:17" ht="17.25" customHeight="1" x14ac:dyDescent="0.35">
      <c r="B48" s="311"/>
      <c r="C48" s="311"/>
      <c r="H48" s="296"/>
      <c r="I48" s="296"/>
      <c r="J48" s="296"/>
      <c r="K48" s="296"/>
      <c r="L48" s="296"/>
      <c r="M48" s="296"/>
      <c r="N48" s="296"/>
      <c r="O48" s="296"/>
      <c r="P48" s="296"/>
      <c r="Q48" s="296"/>
    </row>
    <row r="49" spans="2:17" ht="17.25" customHeight="1" x14ac:dyDescent="0.35">
      <c r="B49" s="311"/>
      <c r="C49" s="311"/>
      <c r="H49" s="296"/>
      <c r="I49" s="296"/>
      <c r="J49" s="296"/>
      <c r="K49" s="296"/>
      <c r="L49" s="296"/>
      <c r="M49" s="296"/>
      <c r="N49" s="296"/>
      <c r="O49" s="296"/>
      <c r="P49" s="296"/>
      <c r="Q49" s="296"/>
    </row>
    <row r="50" spans="2:17" ht="17.25" customHeight="1" x14ac:dyDescent="0.35">
      <c r="B50" s="311"/>
      <c r="C50" s="311"/>
      <c r="H50" s="296"/>
      <c r="I50" s="296"/>
      <c r="J50" s="296"/>
      <c r="K50" s="296"/>
      <c r="L50" s="296"/>
      <c r="M50" s="296"/>
      <c r="N50" s="296"/>
      <c r="O50" s="296"/>
      <c r="P50" s="296"/>
      <c r="Q50" s="296"/>
    </row>
    <row r="51" spans="2:17" ht="17.25" customHeight="1" x14ac:dyDescent="0.35">
      <c r="B51" s="311"/>
      <c r="C51" s="311"/>
      <c r="H51" s="296"/>
      <c r="I51" s="296"/>
      <c r="J51" s="296"/>
      <c r="K51" s="296"/>
      <c r="L51" s="296"/>
      <c r="M51" s="296"/>
      <c r="N51" s="296"/>
      <c r="O51" s="296"/>
      <c r="P51" s="296"/>
      <c r="Q51" s="296"/>
    </row>
    <row r="52" spans="2:17" ht="17.25" customHeight="1" x14ac:dyDescent="0.35">
      <c r="B52" s="311"/>
      <c r="C52" s="311"/>
      <c r="H52" s="296"/>
      <c r="I52" s="296"/>
      <c r="J52" s="296"/>
      <c r="K52" s="296"/>
      <c r="L52" s="296"/>
      <c r="M52" s="296"/>
      <c r="N52" s="296"/>
      <c r="O52" s="296"/>
      <c r="P52" s="296"/>
      <c r="Q52" s="296"/>
    </row>
    <row r="53" spans="2:17" ht="17.25" customHeight="1" x14ac:dyDescent="0.35">
      <c r="B53" s="311"/>
      <c r="C53" s="311"/>
      <c r="H53" s="296"/>
      <c r="I53" s="296"/>
      <c r="J53" s="296"/>
      <c r="K53" s="296"/>
      <c r="L53" s="296"/>
      <c r="M53" s="296"/>
      <c r="N53" s="296"/>
      <c r="O53" s="296"/>
      <c r="P53" s="296"/>
      <c r="Q53" s="296"/>
    </row>
    <row r="54" spans="2:17" ht="17.25" customHeight="1" x14ac:dyDescent="0.35">
      <c r="B54" s="311"/>
      <c r="C54" s="311"/>
      <c r="H54" s="296"/>
      <c r="I54" s="296"/>
      <c r="J54" s="296"/>
      <c r="K54" s="296"/>
      <c r="L54" s="296"/>
      <c r="M54" s="296"/>
      <c r="N54" s="296"/>
      <c r="O54" s="296"/>
      <c r="P54" s="296"/>
      <c r="Q54" s="296"/>
    </row>
    <row r="55" spans="2:17" x14ac:dyDescent="0.35">
      <c r="B55" s="311"/>
      <c r="C55" s="311"/>
      <c r="H55" s="296"/>
      <c r="I55" s="296"/>
      <c r="J55" s="296"/>
      <c r="K55" s="296"/>
      <c r="L55" s="296"/>
      <c r="M55" s="296"/>
      <c r="N55" s="296"/>
      <c r="O55" s="296"/>
      <c r="P55" s="296"/>
      <c r="Q55" s="296"/>
    </row>
    <row r="56" spans="2:17" ht="17.25" customHeight="1" x14ac:dyDescent="0.35">
      <c r="B56" s="311"/>
      <c r="C56" s="311"/>
      <c r="H56" s="296"/>
      <c r="I56" s="296"/>
      <c r="J56" s="296"/>
      <c r="K56" s="296"/>
      <c r="L56" s="296"/>
      <c r="M56" s="296"/>
      <c r="N56" s="296"/>
      <c r="O56" s="296"/>
      <c r="P56" s="296"/>
      <c r="Q56" s="296"/>
    </row>
    <row r="57" spans="2:17" ht="17.25" customHeight="1" x14ac:dyDescent="0.35">
      <c r="B57" s="311"/>
      <c r="C57" s="311"/>
      <c r="H57" s="296"/>
      <c r="I57" s="296"/>
      <c r="J57" s="296"/>
      <c r="K57" s="296"/>
      <c r="L57" s="296"/>
      <c r="M57" s="296"/>
      <c r="N57" s="296"/>
      <c r="O57" s="296"/>
      <c r="P57" s="296"/>
      <c r="Q57" s="296"/>
    </row>
    <row r="58" spans="2:17" ht="17.25" customHeight="1" x14ac:dyDescent="0.35">
      <c r="B58" s="311"/>
      <c r="C58" s="311"/>
      <c r="H58" s="296"/>
      <c r="I58" s="296"/>
      <c r="J58" s="296"/>
      <c r="K58" s="296"/>
      <c r="L58" s="296"/>
      <c r="M58" s="296"/>
      <c r="N58" s="296"/>
      <c r="O58" s="296"/>
      <c r="P58" s="296"/>
      <c r="Q58" s="296"/>
    </row>
    <row r="59" spans="2:17" ht="17.25" customHeight="1" x14ac:dyDescent="0.35">
      <c r="B59" s="311"/>
      <c r="C59" s="311"/>
      <c r="H59" s="296"/>
      <c r="I59" s="296"/>
      <c r="J59" s="296"/>
      <c r="K59" s="296"/>
      <c r="L59" s="296"/>
      <c r="M59" s="296"/>
      <c r="N59" s="296"/>
      <c r="O59" s="296"/>
      <c r="P59" s="296"/>
      <c r="Q59" s="296"/>
    </row>
    <row r="60" spans="2:17" ht="17.25" customHeight="1" x14ac:dyDescent="0.35">
      <c r="B60" s="311"/>
      <c r="C60" s="311"/>
      <c r="H60" s="296"/>
      <c r="I60" s="296"/>
      <c r="J60" s="296"/>
      <c r="K60" s="296"/>
      <c r="L60" s="296"/>
      <c r="M60" s="296"/>
      <c r="N60" s="296"/>
      <c r="O60" s="296"/>
      <c r="P60" s="296"/>
      <c r="Q60" s="296"/>
    </row>
    <row r="61" spans="2:17" ht="17.25" customHeight="1" x14ac:dyDescent="0.35">
      <c r="B61" s="311"/>
      <c r="C61" s="311"/>
      <c r="H61" s="296"/>
      <c r="I61" s="296"/>
      <c r="J61" s="296"/>
      <c r="K61" s="296"/>
      <c r="L61" s="296"/>
      <c r="M61" s="296"/>
      <c r="N61" s="296"/>
      <c r="O61" s="296"/>
      <c r="P61" s="296"/>
      <c r="Q61" s="296"/>
    </row>
    <row r="62" spans="2:17" ht="17.25" customHeight="1" x14ac:dyDescent="0.35">
      <c r="B62" s="311"/>
      <c r="C62" s="311"/>
      <c r="H62" s="296"/>
      <c r="I62" s="296"/>
      <c r="J62" s="296"/>
      <c r="K62" s="296"/>
      <c r="L62" s="296"/>
      <c r="M62" s="296"/>
      <c r="N62" s="296"/>
      <c r="O62" s="296"/>
      <c r="P62" s="296"/>
      <c r="Q62" s="296"/>
    </row>
    <row r="63" spans="2:17" ht="17.25" customHeight="1" x14ac:dyDescent="0.35">
      <c r="B63" s="311"/>
      <c r="C63" s="311"/>
      <c r="H63" s="296"/>
      <c r="I63" s="296"/>
      <c r="J63" s="296"/>
      <c r="K63" s="296"/>
      <c r="L63" s="296"/>
      <c r="M63" s="296"/>
      <c r="N63" s="296"/>
      <c r="O63" s="296"/>
      <c r="P63" s="296"/>
      <c r="Q63" s="296"/>
    </row>
    <row r="64" spans="2:17" x14ac:dyDescent="0.35">
      <c r="B64" s="311"/>
      <c r="C64" s="311"/>
      <c r="H64" s="296"/>
      <c r="I64" s="296"/>
      <c r="J64" s="296"/>
      <c r="K64" s="296"/>
      <c r="L64" s="296"/>
      <c r="M64" s="296"/>
      <c r="N64" s="296"/>
      <c r="O64" s="296"/>
      <c r="P64" s="296"/>
      <c r="Q64" s="296"/>
    </row>
    <row r="65" spans="2:17" ht="17.25" customHeight="1" x14ac:dyDescent="0.35">
      <c r="B65" s="311"/>
      <c r="C65" s="311"/>
      <c r="H65" s="296"/>
      <c r="I65" s="296"/>
      <c r="J65" s="296"/>
      <c r="K65" s="296"/>
      <c r="L65" s="296"/>
      <c r="M65" s="296"/>
      <c r="N65" s="296"/>
      <c r="O65" s="296"/>
      <c r="P65" s="296"/>
      <c r="Q65" s="296"/>
    </row>
    <row r="66" spans="2:17" ht="17.25" customHeight="1" x14ac:dyDescent="0.35">
      <c r="B66" s="311"/>
      <c r="C66" s="311"/>
      <c r="H66" s="296"/>
      <c r="I66" s="296"/>
      <c r="J66" s="296"/>
      <c r="K66" s="296"/>
      <c r="L66" s="296"/>
      <c r="M66" s="296"/>
      <c r="N66" s="296"/>
      <c r="O66" s="296"/>
      <c r="P66" s="296"/>
      <c r="Q66" s="296"/>
    </row>
    <row r="67" spans="2:17" ht="17.25" customHeight="1" x14ac:dyDescent="0.35">
      <c r="B67" s="311"/>
      <c r="C67" s="311"/>
      <c r="H67" s="296"/>
      <c r="I67" s="296"/>
      <c r="J67" s="296"/>
      <c r="K67" s="296"/>
      <c r="L67" s="296"/>
      <c r="M67" s="296"/>
      <c r="N67" s="296"/>
      <c r="O67" s="296"/>
      <c r="P67" s="296"/>
      <c r="Q67" s="296"/>
    </row>
    <row r="68" spans="2:17" ht="17.25" customHeight="1" x14ac:dyDescent="0.35">
      <c r="B68" s="311"/>
      <c r="C68" s="311"/>
      <c r="H68" s="296"/>
      <c r="I68" s="296"/>
      <c r="J68" s="296"/>
      <c r="K68" s="296"/>
      <c r="L68" s="296"/>
      <c r="M68" s="296"/>
      <c r="N68" s="296"/>
      <c r="O68" s="296"/>
      <c r="P68" s="296"/>
      <c r="Q68" s="296"/>
    </row>
    <row r="69" spans="2:17" ht="17.25" customHeight="1" x14ac:dyDescent="0.35">
      <c r="B69" s="311"/>
      <c r="C69" s="311"/>
      <c r="H69" s="296"/>
      <c r="I69" s="296"/>
      <c r="J69" s="296"/>
      <c r="K69" s="296"/>
      <c r="L69" s="296"/>
      <c r="M69" s="296"/>
      <c r="N69" s="296"/>
      <c r="O69" s="296"/>
      <c r="P69" s="296"/>
      <c r="Q69" s="296"/>
    </row>
    <row r="70" spans="2:17" ht="17.25" customHeight="1" x14ac:dyDescent="0.35">
      <c r="B70" s="311"/>
      <c r="C70" s="311"/>
      <c r="H70" s="296"/>
      <c r="I70" s="296"/>
      <c r="J70" s="296"/>
      <c r="K70" s="296"/>
      <c r="L70" s="296"/>
      <c r="M70" s="296"/>
      <c r="N70" s="296"/>
      <c r="O70" s="296"/>
      <c r="P70" s="296"/>
      <c r="Q70" s="296"/>
    </row>
    <row r="71" spans="2:17" ht="17.25" customHeight="1" x14ac:dyDescent="0.35">
      <c r="B71" s="311"/>
      <c r="C71" s="311"/>
      <c r="H71" s="296"/>
      <c r="I71" s="296"/>
      <c r="J71" s="296"/>
      <c r="K71" s="296"/>
      <c r="L71" s="296"/>
      <c r="M71" s="296"/>
      <c r="N71" s="296"/>
      <c r="O71" s="296"/>
      <c r="P71" s="296"/>
      <c r="Q71" s="296"/>
    </row>
    <row r="72" spans="2:17" ht="17.25" customHeight="1" x14ac:dyDescent="0.35">
      <c r="B72" s="311"/>
      <c r="C72" s="311"/>
      <c r="H72" s="296"/>
      <c r="I72" s="296"/>
      <c r="J72" s="296"/>
      <c r="K72" s="296"/>
      <c r="L72" s="296"/>
      <c r="M72" s="296"/>
      <c r="N72" s="296"/>
      <c r="O72" s="296"/>
      <c r="P72" s="296"/>
      <c r="Q72" s="296"/>
    </row>
    <row r="73" spans="2:17" x14ac:dyDescent="0.35">
      <c r="B73" s="311"/>
      <c r="C73" s="311"/>
      <c r="H73" s="296"/>
      <c r="I73" s="296"/>
      <c r="J73" s="296"/>
      <c r="K73" s="296"/>
      <c r="L73" s="296"/>
      <c r="M73" s="296"/>
      <c r="N73" s="296"/>
      <c r="O73" s="296"/>
      <c r="P73" s="296"/>
      <c r="Q73" s="296"/>
    </row>
    <row r="74" spans="2:17" ht="17.25" customHeight="1" x14ac:dyDescent="0.35">
      <c r="B74" s="311"/>
      <c r="C74" s="311"/>
      <c r="H74" s="296"/>
      <c r="I74" s="296"/>
      <c r="J74" s="296"/>
      <c r="K74" s="296"/>
      <c r="L74" s="296"/>
      <c r="M74" s="296"/>
      <c r="N74" s="296"/>
      <c r="O74" s="296"/>
      <c r="P74" s="296"/>
      <c r="Q74" s="296"/>
    </row>
    <row r="75" spans="2:17" ht="17.25" customHeight="1" x14ac:dyDescent="0.35">
      <c r="B75" s="311"/>
      <c r="C75" s="311"/>
      <c r="H75" s="296"/>
      <c r="I75" s="296"/>
      <c r="J75" s="296"/>
      <c r="K75" s="296"/>
      <c r="L75" s="296"/>
      <c r="M75" s="296"/>
      <c r="N75" s="296"/>
      <c r="O75" s="296"/>
      <c r="P75" s="296"/>
      <c r="Q75" s="296"/>
    </row>
    <row r="76" spans="2:17" ht="17.25" customHeight="1" x14ac:dyDescent="0.35">
      <c r="B76" s="311"/>
      <c r="C76" s="311"/>
      <c r="H76" s="296"/>
      <c r="I76" s="296"/>
      <c r="J76" s="296"/>
      <c r="K76" s="296"/>
      <c r="L76" s="296"/>
      <c r="M76" s="296"/>
      <c r="N76" s="296"/>
      <c r="O76" s="296"/>
      <c r="P76" s="296"/>
      <c r="Q76" s="296"/>
    </row>
    <row r="77" spans="2:17" ht="17.25" customHeight="1" x14ac:dyDescent="0.35">
      <c r="B77" s="311"/>
      <c r="C77" s="311"/>
      <c r="H77" s="296"/>
      <c r="I77" s="296"/>
      <c r="J77" s="296"/>
      <c r="K77" s="296"/>
      <c r="L77" s="296"/>
      <c r="M77" s="296"/>
      <c r="N77" s="296"/>
      <c r="O77" s="296"/>
      <c r="P77" s="296"/>
      <c r="Q77" s="296"/>
    </row>
    <row r="78" spans="2:17" ht="17.25" customHeight="1" x14ac:dyDescent="0.35">
      <c r="B78" s="311"/>
      <c r="C78" s="311"/>
      <c r="H78" s="296"/>
      <c r="I78" s="296"/>
      <c r="J78" s="296"/>
      <c r="K78" s="296"/>
      <c r="L78" s="296"/>
      <c r="M78" s="296"/>
      <c r="N78" s="296"/>
      <c r="O78" s="296"/>
      <c r="P78" s="296"/>
      <c r="Q78" s="296"/>
    </row>
    <row r="79" spans="2:17" ht="17.25" customHeight="1" x14ac:dyDescent="0.35">
      <c r="B79" s="311"/>
      <c r="C79" s="311"/>
      <c r="H79" s="296"/>
      <c r="I79" s="296"/>
      <c r="J79" s="296"/>
      <c r="K79" s="296"/>
      <c r="L79" s="296"/>
      <c r="M79" s="296"/>
      <c r="N79" s="296"/>
      <c r="O79" s="296"/>
      <c r="P79" s="296"/>
      <c r="Q79" s="296"/>
    </row>
    <row r="80" spans="2:17" ht="17.25" customHeight="1" x14ac:dyDescent="0.35">
      <c r="B80" s="311"/>
      <c r="C80" s="311"/>
      <c r="H80" s="296"/>
      <c r="I80" s="296"/>
      <c r="J80" s="296"/>
      <c r="K80" s="296"/>
      <c r="L80" s="296"/>
      <c r="M80" s="296"/>
      <c r="N80" s="296"/>
      <c r="O80" s="296"/>
      <c r="P80" s="296"/>
      <c r="Q80" s="296"/>
    </row>
    <row r="81" spans="2:17" ht="17.25" customHeight="1" x14ac:dyDescent="0.35">
      <c r="B81" s="311"/>
      <c r="C81" s="311"/>
      <c r="H81" s="296"/>
      <c r="I81" s="296"/>
      <c r="J81" s="296"/>
      <c r="K81" s="296"/>
      <c r="L81" s="296"/>
      <c r="M81" s="296"/>
      <c r="N81" s="296"/>
      <c r="O81" s="296"/>
      <c r="P81" s="296"/>
      <c r="Q81" s="296"/>
    </row>
    <row r="82" spans="2:17" x14ac:dyDescent="0.35">
      <c r="B82" s="311"/>
      <c r="C82" s="311"/>
      <c r="H82" s="296"/>
      <c r="I82" s="296"/>
      <c r="J82" s="296"/>
      <c r="K82" s="296"/>
      <c r="L82" s="296"/>
      <c r="M82" s="296"/>
      <c r="N82" s="296"/>
      <c r="O82" s="296"/>
      <c r="P82" s="296"/>
      <c r="Q82" s="296"/>
    </row>
    <row r="83" spans="2:17" ht="17.25" customHeight="1" x14ac:dyDescent="0.35">
      <c r="B83" s="311"/>
      <c r="C83" s="311"/>
      <c r="H83" s="296"/>
      <c r="I83" s="296"/>
      <c r="J83" s="296"/>
      <c r="K83" s="296"/>
      <c r="L83" s="296"/>
      <c r="M83" s="296"/>
      <c r="N83" s="296"/>
      <c r="O83" s="296"/>
      <c r="P83" s="296"/>
      <c r="Q83" s="296"/>
    </row>
    <row r="84" spans="2:17" ht="17.25" customHeight="1" x14ac:dyDescent="0.35">
      <c r="B84" s="311"/>
      <c r="C84" s="311"/>
      <c r="H84" s="296"/>
      <c r="I84" s="296"/>
      <c r="J84" s="296"/>
      <c r="K84" s="296"/>
      <c r="L84" s="296"/>
      <c r="M84" s="296"/>
      <c r="N84" s="296"/>
      <c r="O84" s="296"/>
      <c r="P84" s="296"/>
      <c r="Q84" s="296"/>
    </row>
    <row r="85" spans="2:17" ht="17.25" customHeight="1" x14ac:dyDescent="0.35">
      <c r="B85" s="311"/>
      <c r="C85" s="311"/>
      <c r="H85" s="296"/>
      <c r="I85" s="296"/>
      <c r="J85" s="296"/>
      <c r="K85" s="296"/>
      <c r="L85" s="296"/>
      <c r="M85" s="296"/>
      <c r="N85" s="296"/>
      <c r="O85" s="296"/>
      <c r="P85" s="296"/>
      <c r="Q85" s="296"/>
    </row>
    <row r="86" spans="2:17" ht="17.25" customHeight="1" x14ac:dyDescent="0.35">
      <c r="B86" s="311"/>
      <c r="C86" s="311"/>
      <c r="H86" s="296"/>
      <c r="I86" s="296"/>
      <c r="J86" s="296"/>
      <c r="K86" s="296"/>
      <c r="L86" s="296"/>
      <c r="M86" s="296"/>
      <c r="N86" s="296"/>
      <c r="O86" s="296"/>
      <c r="P86" s="296"/>
      <c r="Q86" s="296"/>
    </row>
    <row r="87" spans="2:17" ht="17.25" customHeight="1" x14ac:dyDescent="0.35">
      <c r="B87" s="311"/>
      <c r="C87" s="311"/>
      <c r="H87" s="296"/>
      <c r="I87" s="296"/>
      <c r="J87" s="296"/>
      <c r="K87" s="296"/>
      <c r="L87" s="296"/>
      <c r="M87" s="296"/>
      <c r="N87" s="296"/>
      <c r="O87" s="296"/>
      <c r="P87" s="296"/>
      <c r="Q87" s="296"/>
    </row>
    <row r="88" spans="2:17" ht="17.25" customHeight="1" x14ac:dyDescent="0.35">
      <c r="B88" s="311"/>
      <c r="C88" s="311"/>
      <c r="H88" s="296"/>
      <c r="I88" s="296"/>
      <c r="J88" s="296"/>
      <c r="K88" s="296"/>
      <c r="L88" s="296"/>
      <c r="M88" s="296"/>
      <c r="N88" s="296"/>
      <c r="O88" s="296"/>
      <c r="P88" s="296"/>
      <c r="Q88" s="296"/>
    </row>
    <row r="89" spans="2:17" ht="17.25" customHeight="1" x14ac:dyDescent="0.35">
      <c r="B89" s="311"/>
      <c r="C89" s="311"/>
      <c r="H89" s="296"/>
      <c r="I89" s="296"/>
      <c r="J89" s="296"/>
      <c r="K89" s="296"/>
      <c r="L89" s="296"/>
      <c r="M89" s="296"/>
      <c r="N89" s="296"/>
      <c r="O89" s="296"/>
      <c r="P89" s="296"/>
      <c r="Q89" s="296"/>
    </row>
    <row r="90" spans="2:17" ht="17.25" customHeight="1" x14ac:dyDescent="0.35">
      <c r="B90" s="311"/>
      <c r="C90" s="311"/>
      <c r="H90" s="296"/>
      <c r="I90" s="296"/>
      <c r="J90" s="296"/>
      <c r="K90" s="296"/>
      <c r="L90" s="296"/>
      <c r="M90" s="296"/>
      <c r="N90" s="296"/>
      <c r="O90" s="296"/>
      <c r="P90" s="296"/>
      <c r="Q90" s="296"/>
    </row>
    <row r="91" spans="2:17" x14ac:dyDescent="0.35">
      <c r="B91" s="311"/>
      <c r="C91" s="311"/>
      <c r="H91" s="296"/>
      <c r="I91" s="296"/>
      <c r="J91" s="296"/>
      <c r="K91" s="296"/>
      <c r="L91" s="296"/>
      <c r="M91" s="296"/>
      <c r="N91" s="296"/>
      <c r="O91" s="296"/>
      <c r="P91" s="296"/>
      <c r="Q91" s="296"/>
    </row>
    <row r="92" spans="2:17" ht="17.25" customHeight="1" x14ac:dyDescent="0.35">
      <c r="B92" s="311"/>
      <c r="C92" s="311"/>
      <c r="H92" s="296"/>
      <c r="I92" s="296"/>
      <c r="J92" s="296"/>
      <c r="K92" s="296"/>
      <c r="L92" s="296"/>
      <c r="M92" s="296"/>
      <c r="N92" s="296"/>
      <c r="O92" s="296"/>
      <c r="P92" s="296"/>
      <c r="Q92" s="296"/>
    </row>
    <row r="93" spans="2:17" ht="17.25" customHeight="1" x14ac:dyDescent="0.35">
      <c r="B93" s="311"/>
      <c r="C93" s="311"/>
      <c r="H93" s="296"/>
      <c r="I93" s="296"/>
      <c r="J93" s="296"/>
      <c r="K93" s="296"/>
      <c r="L93" s="296"/>
      <c r="M93" s="296"/>
      <c r="N93" s="296"/>
      <c r="O93" s="296"/>
      <c r="P93" s="296"/>
      <c r="Q93" s="296"/>
    </row>
    <row r="94" spans="2:17" ht="17.25" customHeight="1" x14ac:dyDescent="0.35">
      <c r="B94" s="311"/>
      <c r="C94" s="311"/>
      <c r="H94" s="296"/>
      <c r="I94" s="296"/>
      <c r="J94" s="296"/>
      <c r="K94" s="296"/>
      <c r="L94" s="296"/>
      <c r="M94" s="296"/>
      <c r="N94" s="296"/>
      <c r="O94" s="296"/>
      <c r="P94" s="296"/>
      <c r="Q94" s="296"/>
    </row>
    <row r="95" spans="2:17" ht="17.25" customHeight="1" x14ac:dyDescent="0.35">
      <c r="B95" s="311"/>
      <c r="C95" s="311"/>
      <c r="H95" s="296"/>
      <c r="I95" s="296"/>
      <c r="J95" s="296"/>
      <c r="K95" s="296"/>
      <c r="L95" s="296"/>
      <c r="M95" s="296"/>
      <c r="N95" s="296"/>
      <c r="O95" s="296"/>
      <c r="P95" s="296"/>
      <c r="Q95" s="296"/>
    </row>
    <row r="96" spans="2:17" ht="17.25" customHeight="1" x14ac:dyDescent="0.35">
      <c r="B96" s="311"/>
      <c r="C96" s="311"/>
      <c r="H96" s="296"/>
      <c r="I96" s="296"/>
      <c r="J96" s="296"/>
      <c r="K96" s="296"/>
      <c r="L96" s="296"/>
      <c r="M96" s="296"/>
      <c r="N96" s="296"/>
      <c r="O96" s="296"/>
      <c r="P96" s="296"/>
      <c r="Q96" s="296"/>
    </row>
    <row r="97" spans="2:17" ht="17.25" customHeight="1" x14ac:dyDescent="0.35">
      <c r="B97" s="311"/>
      <c r="C97" s="311"/>
      <c r="H97" s="296"/>
      <c r="I97" s="296"/>
      <c r="J97" s="296"/>
      <c r="K97" s="296"/>
      <c r="L97" s="296"/>
      <c r="M97" s="296"/>
      <c r="N97" s="296"/>
      <c r="O97" s="296"/>
      <c r="P97" s="296"/>
      <c r="Q97" s="296"/>
    </row>
    <row r="98" spans="2:17" ht="17.25" customHeight="1" x14ac:dyDescent="0.35">
      <c r="B98" s="311"/>
      <c r="C98" s="311"/>
      <c r="H98" s="296"/>
      <c r="I98" s="296"/>
      <c r="J98" s="296"/>
      <c r="K98" s="296"/>
      <c r="L98" s="296"/>
      <c r="M98" s="296"/>
      <c r="N98" s="296"/>
      <c r="O98" s="296"/>
      <c r="P98" s="296"/>
      <c r="Q98" s="296"/>
    </row>
    <row r="99" spans="2:17" ht="17.25" customHeight="1" x14ac:dyDescent="0.35">
      <c r="B99" s="311"/>
      <c r="C99" s="311"/>
      <c r="H99" s="296"/>
      <c r="I99" s="296"/>
      <c r="J99" s="296"/>
      <c r="K99" s="296"/>
      <c r="L99" s="296"/>
      <c r="M99" s="296"/>
      <c r="N99" s="296"/>
      <c r="O99" s="296"/>
      <c r="P99" s="296"/>
      <c r="Q99" s="296"/>
    </row>
    <row r="100" spans="2:17" x14ac:dyDescent="0.35">
      <c r="B100" s="311"/>
      <c r="C100" s="311"/>
      <c r="H100" s="296"/>
      <c r="I100" s="296"/>
      <c r="J100" s="296"/>
      <c r="K100" s="296"/>
      <c r="L100" s="296"/>
      <c r="M100" s="296"/>
      <c r="N100" s="296"/>
      <c r="O100" s="296"/>
      <c r="P100" s="296"/>
      <c r="Q100" s="296"/>
    </row>
    <row r="101" spans="2:17" ht="17.25" customHeight="1" x14ac:dyDescent="0.35">
      <c r="B101" s="311"/>
      <c r="C101" s="311"/>
      <c r="H101" s="296"/>
      <c r="I101" s="296"/>
      <c r="J101" s="296"/>
      <c r="K101" s="296"/>
      <c r="L101" s="296"/>
      <c r="M101" s="296"/>
      <c r="N101" s="296"/>
      <c r="O101" s="296"/>
      <c r="P101" s="296"/>
      <c r="Q101" s="296"/>
    </row>
    <row r="102" spans="2:17" ht="17.25" customHeight="1" x14ac:dyDescent="0.35">
      <c r="B102" s="311"/>
      <c r="C102" s="311"/>
      <c r="H102" s="296"/>
      <c r="I102" s="296"/>
      <c r="J102" s="296"/>
      <c r="K102" s="296"/>
      <c r="L102" s="296"/>
      <c r="M102" s="296"/>
      <c r="N102" s="296"/>
      <c r="O102" s="296"/>
      <c r="P102" s="296"/>
      <c r="Q102" s="296"/>
    </row>
    <row r="103" spans="2:17" ht="17.25" customHeight="1" x14ac:dyDescent="0.35">
      <c r="B103" s="311"/>
      <c r="C103" s="311"/>
      <c r="H103" s="296"/>
      <c r="I103" s="296"/>
      <c r="J103" s="296"/>
      <c r="K103" s="296"/>
      <c r="L103" s="296"/>
      <c r="M103" s="296"/>
      <c r="N103" s="296"/>
      <c r="O103" s="296"/>
      <c r="P103" s="296"/>
      <c r="Q103" s="296"/>
    </row>
    <row r="104" spans="2:17" ht="17.25" customHeight="1" x14ac:dyDescent="0.35">
      <c r="B104" s="311"/>
      <c r="C104" s="311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</row>
    <row r="105" spans="2:17" ht="17.25" customHeight="1" x14ac:dyDescent="0.35">
      <c r="B105" s="311"/>
      <c r="C105" s="311"/>
      <c r="H105" s="296"/>
      <c r="I105" s="296"/>
      <c r="J105" s="296"/>
      <c r="K105" s="296"/>
      <c r="L105" s="296"/>
      <c r="M105" s="296"/>
      <c r="N105" s="296"/>
      <c r="O105" s="296"/>
      <c r="P105" s="296"/>
      <c r="Q105" s="296"/>
    </row>
    <row r="106" spans="2:17" ht="17.25" customHeight="1" x14ac:dyDescent="0.35">
      <c r="B106" s="311"/>
      <c r="C106" s="311"/>
      <c r="H106" s="296"/>
      <c r="I106" s="296"/>
      <c r="J106" s="296"/>
      <c r="K106" s="296"/>
      <c r="L106" s="296"/>
      <c r="M106" s="296"/>
      <c r="N106" s="296"/>
      <c r="O106" s="296"/>
      <c r="P106" s="296"/>
      <c r="Q106" s="296"/>
    </row>
    <row r="107" spans="2:17" ht="17.25" customHeight="1" x14ac:dyDescent="0.35">
      <c r="B107" s="311"/>
      <c r="C107" s="311"/>
      <c r="H107" s="296"/>
      <c r="I107" s="296"/>
      <c r="J107" s="296"/>
      <c r="K107" s="296"/>
      <c r="L107" s="296"/>
      <c r="M107" s="296"/>
      <c r="N107" s="296"/>
      <c r="O107" s="296"/>
      <c r="P107" s="296"/>
      <c r="Q107" s="296"/>
    </row>
    <row r="108" spans="2:17" ht="17.25" customHeight="1" x14ac:dyDescent="0.35">
      <c r="B108" s="311"/>
      <c r="C108" s="311"/>
      <c r="H108" s="296"/>
      <c r="I108" s="296"/>
      <c r="J108" s="296"/>
      <c r="K108" s="296"/>
      <c r="L108" s="296"/>
      <c r="M108" s="296"/>
      <c r="N108" s="296"/>
      <c r="O108" s="296"/>
      <c r="P108" s="296"/>
      <c r="Q108" s="296"/>
    </row>
    <row r="109" spans="2:17" x14ac:dyDescent="0.35">
      <c r="B109" s="311"/>
      <c r="C109" s="311"/>
      <c r="H109" s="296"/>
      <c r="I109" s="296"/>
      <c r="J109" s="296"/>
      <c r="K109" s="296"/>
      <c r="L109" s="296"/>
      <c r="M109" s="296"/>
      <c r="N109" s="296"/>
      <c r="O109" s="296"/>
      <c r="P109" s="296"/>
      <c r="Q109" s="296"/>
    </row>
    <row r="110" spans="2:17" ht="17.25" customHeight="1" x14ac:dyDescent="0.35">
      <c r="B110" s="311"/>
      <c r="C110" s="311"/>
      <c r="H110" s="296"/>
      <c r="I110" s="296"/>
      <c r="J110" s="296"/>
      <c r="K110" s="296"/>
      <c r="L110" s="296"/>
      <c r="M110" s="296"/>
      <c r="N110" s="296"/>
      <c r="O110" s="296"/>
      <c r="P110" s="296"/>
      <c r="Q110" s="296"/>
    </row>
    <row r="111" spans="2:17" ht="17.25" customHeight="1" x14ac:dyDescent="0.35">
      <c r="B111" s="311"/>
      <c r="C111" s="311"/>
      <c r="H111" s="296"/>
      <c r="I111" s="296"/>
      <c r="J111" s="296"/>
      <c r="K111" s="296"/>
      <c r="L111" s="296"/>
      <c r="M111" s="296"/>
      <c r="N111" s="296"/>
      <c r="O111" s="296"/>
      <c r="P111" s="296"/>
      <c r="Q111" s="296"/>
    </row>
    <row r="112" spans="2:17" ht="17.25" customHeight="1" x14ac:dyDescent="0.35">
      <c r="B112" s="311"/>
      <c r="C112" s="311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</row>
    <row r="113" spans="2:17" ht="17.25" customHeight="1" x14ac:dyDescent="0.35">
      <c r="B113" s="311"/>
      <c r="C113" s="311"/>
      <c r="H113" s="296"/>
      <c r="I113" s="296"/>
      <c r="J113" s="296"/>
      <c r="K113" s="296"/>
      <c r="L113" s="296"/>
      <c r="M113" s="296"/>
      <c r="N113" s="296"/>
      <c r="O113" s="296"/>
      <c r="P113" s="296"/>
      <c r="Q113" s="296"/>
    </row>
    <row r="114" spans="2:17" ht="17.25" customHeight="1" x14ac:dyDescent="0.35">
      <c r="B114" s="311"/>
      <c r="C114" s="311"/>
      <c r="H114" s="296"/>
      <c r="I114" s="296"/>
      <c r="J114" s="296"/>
      <c r="K114" s="296"/>
      <c r="L114" s="296"/>
      <c r="M114" s="296"/>
      <c r="N114" s="296"/>
      <c r="O114" s="296"/>
      <c r="P114" s="296"/>
      <c r="Q114" s="296"/>
    </row>
    <row r="115" spans="2:17" ht="17.25" customHeight="1" x14ac:dyDescent="0.35">
      <c r="B115" s="311"/>
      <c r="C115" s="311"/>
      <c r="H115" s="296"/>
      <c r="I115" s="296"/>
      <c r="J115" s="296"/>
      <c r="K115" s="296"/>
      <c r="L115" s="296"/>
      <c r="M115" s="296"/>
      <c r="N115" s="296"/>
      <c r="O115" s="296"/>
      <c r="P115" s="296"/>
      <c r="Q115" s="296"/>
    </row>
    <row r="116" spans="2:17" ht="17.25" customHeight="1" x14ac:dyDescent="0.35">
      <c r="B116" s="311"/>
      <c r="C116" s="311"/>
      <c r="H116" s="296"/>
      <c r="I116" s="296"/>
      <c r="J116" s="296"/>
      <c r="K116" s="296"/>
      <c r="L116" s="296"/>
      <c r="M116" s="296"/>
      <c r="N116" s="296"/>
      <c r="O116" s="296"/>
      <c r="P116" s="296"/>
      <c r="Q116" s="296"/>
    </row>
    <row r="117" spans="2:17" ht="17.25" customHeight="1" x14ac:dyDescent="0.35">
      <c r="B117" s="311"/>
      <c r="C117" s="311"/>
      <c r="H117" s="296"/>
      <c r="I117" s="296"/>
      <c r="J117" s="296"/>
      <c r="K117" s="296"/>
      <c r="L117" s="296"/>
      <c r="M117" s="296"/>
      <c r="N117" s="296"/>
      <c r="O117" s="296"/>
      <c r="P117" s="296"/>
      <c r="Q117" s="296"/>
    </row>
    <row r="118" spans="2:17" x14ac:dyDescent="0.35">
      <c r="B118" s="311"/>
      <c r="C118" s="311"/>
      <c r="H118" s="296"/>
      <c r="I118" s="296"/>
      <c r="J118" s="296"/>
      <c r="K118" s="296"/>
      <c r="L118" s="296"/>
      <c r="M118" s="296"/>
      <c r="N118" s="296"/>
      <c r="O118" s="296"/>
      <c r="P118" s="296"/>
      <c r="Q118" s="296"/>
    </row>
    <row r="119" spans="2:17" ht="17.25" customHeight="1" x14ac:dyDescent="0.35">
      <c r="B119" s="311"/>
      <c r="C119" s="311"/>
      <c r="H119" s="296"/>
      <c r="I119" s="296"/>
      <c r="J119" s="296"/>
      <c r="K119" s="296"/>
      <c r="L119" s="296"/>
      <c r="M119" s="296"/>
      <c r="N119" s="296"/>
      <c r="O119" s="296"/>
      <c r="P119" s="296"/>
      <c r="Q119" s="296"/>
    </row>
    <row r="120" spans="2:17" ht="17.25" customHeight="1" x14ac:dyDescent="0.35">
      <c r="B120" s="311"/>
      <c r="C120" s="311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</row>
    <row r="121" spans="2:17" ht="17.25" customHeight="1" x14ac:dyDescent="0.35">
      <c r="B121" s="311"/>
      <c r="C121" s="311"/>
      <c r="H121" s="296"/>
      <c r="I121" s="296"/>
      <c r="J121" s="296"/>
      <c r="K121" s="296"/>
      <c r="L121" s="296"/>
      <c r="M121" s="296"/>
      <c r="N121" s="296"/>
      <c r="O121" s="296"/>
      <c r="P121" s="296"/>
      <c r="Q121" s="296"/>
    </row>
    <row r="122" spans="2:17" ht="17.25" customHeight="1" x14ac:dyDescent="0.35">
      <c r="B122" s="311"/>
      <c r="C122" s="311"/>
      <c r="H122" s="296"/>
      <c r="I122" s="296"/>
      <c r="J122" s="296"/>
      <c r="K122" s="296"/>
      <c r="L122" s="296"/>
      <c r="M122" s="296"/>
      <c r="N122" s="296"/>
      <c r="O122" s="296"/>
      <c r="P122" s="296"/>
      <c r="Q122" s="296"/>
    </row>
    <row r="123" spans="2:17" ht="17.25" customHeight="1" x14ac:dyDescent="0.35">
      <c r="B123" s="311"/>
      <c r="C123" s="311"/>
      <c r="H123" s="296"/>
      <c r="I123" s="296"/>
      <c r="J123" s="296"/>
      <c r="K123" s="296"/>
      <c r="L123" s="296"/>
      <c r="M123" s="296"/>
      <c r="N123" s="296"/>
      <c r="O123" s="296"/>
      <c r="P123" s="296"/>
      <c r="Q123" s="296"/>
    </row>
    <row r="124" spans="2:17" ht="17.25" customHeight="1" x14ac:dyDescent="0.35">
      <c r="B124" s="311"/>
      <c r="C124" s="311"/>
      <c r="H124" s="296"/>
      <c r="I124" s="296"/>
      <c r="J124" s="296"/>
      <c r="K124" s="296"/>
      <c r="L124" s="296"/>
      <c r="M124" s="296"/>
      <c r="N124" s="296"/>
      <c r="O124" s="296"/>
      <c r="P124" s="296"/>
      <c r="Q124" s="296"/>
    </row>
    <row r="125" spans="2:17" ht="17.25" customHeight="1" x14ac:dyDescent="0.35">
      <c r="B125" s="311"/>
      <c r="C125" s="311"/>
      <c r="H125" s="296"/>
      <c r="I125" s="296"/>
      <c r="J125" s="296"/>
      <c r="K125" s="296"/>
      <c r="L125" s="296"/>
      <c r="M125" s="296"/>
      <c r="N125" s="296"/>
      <c r="O125" s="296"/>
      <c r="P125" s="296"/>
      <c r="Q125" s="296"/>
    </row>
    <row r="126" spans="2:17" ht="17.25" customHeight="1" x14ac:dyDescent="0.35">
      <c r="B126" s="311"/>
      <c r="C126" s="311"/>
      <c r="H126" s="296"/>
      <c r="I126" s="296"/>
      <c r="J126" s="296"/>
      <c r="K126" s="296"/>
      <c r="L126" s="296"/>
      <c r="M126" s="296"/>
      <c r="N126" s="296"/>
      <c r="O126" s="296"/>
      <c r="P126" s="296"/>
      <c r="Q126" s="296"/>
    </row>
    <row r="127" spans="2:17" x14ac:dyDescent="0.35">
      <c r="B127" s="311"/>
      <c r="C127" s="311"/>
      <c r="H127" s="296"/>
      <c r="I127" s="296"/>
      <c r="J127" s="296"/>
      <c r="K127" s="296"/>
      <c r="L127" s="296"/>
      <c r="M127" s="296"/>
      <c r="N127" s="296"/>
      <c r="O127" s="296"/>
      <c r="P127" s="296"/>
      <c r="Q127" s="296"/>
    </row>
    <row r="128" spans="2:17" ht="17.25" customHeight="1" x14ac:dyDescent="0.35">
      <c r="B128" s="311"/>
      <c r="C128" s="311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</row>
    <row r="129" spans="2:17" ht="17.25" customHeight="1" x14ac:dyDescent="0.35">
      <c r="B129" s="311"/>
      <c r="C129" s="311"/>
      <c r="H129" s="296"/>
      <c r="I129" s="296"/>
      <c r="J129" s="296"/>
      <c r="K129" s="296"/>
      <c r="L129" s="296"/>
      <c r="M129" s="296"/>
      <c r="N129" s="296"/>
      <c r="O129" s="296"/>
      <c r="P129" s="296"/>
      <c r="Q129" s="296"/>
    </row>
    <row r="130" spans="2:17" ht="17.25" customHeight="1" x14ac:dyDescent="0.35">
      <c r="B130" s="311"/>
      <c r="C130" s="311"/>
      <c r="H130" s="296"/>
      <c r="I130" s="296"/>
      <c r="J130" s="296"/>
      <c r="K130" s="296"/>
      <c r="L130" s="296"/>
      <c r="M130" s="296"/>
      <c r="N130" s="296"/>
      <c r="O130" s="296"/>
      <c r="P130" s="296"/>
      <c r="Q130" s="296"/>
    </row>
    <row r="131" spans="2:17" ht="17.25" customHeight="1" x14ac:dyDescent="0.35">
      <c r="B131" s="311"/>
      <c r="C131" s="311"/>
      <c r="H131" s="296"/>
      <c r="I131" s="296"/>
      <c r="J131" s="296"/>
      <c r="K131" s="296"/>
      <c r="L131" s="296"/>
      <c r="M131" s="296"/>
      <c r="N131" s="296"/>
      <c r="O131" s="296"/>
      <c r="P131" s="296"/>
      <c r="Q131" s="296"/>
    </row>
    <row r="132" spans="2:17" ht="17.25" customHeight="1" x14ac:dyDescent="0.35">
      <c r="B132" s="311"/>
      <c r="C132" s="311"/>
      <c r="H132" s="296"/>
      <c r="I132" s="296"/>
      <c r="J132" s="296"/>
      <c r="K132" s="296"/>
      <c r="L132" s="296"/>
      <c r="M132" s="296"/>
      <c r="N132" s="296"/>
      <c r="O132" s="296"/>
      <c r="P132" s="296"/>
      <c r="Q132" s="296"/>
    </row>
    <row r="133" spans="2:17" ht="17.25" customHeight="1" x14ac:dyDescent="0.35">
      <c r="B133" s="311"/>
      <c r="C133" s="311"/>
      <c r="H133" s="296"/>
      <c r="I133" s="296"/>
      <c r="J133" s="296"/>
      <c r="K133" s="296"/>
      <c r="L133" s="296"/>
      <c r="M133" s="296"/>
      <c r="N133" s="296"/>
      <c r="O133" s="296"/>
      <c r="P133" s="296"/>
      <c r="Q133" s="296"/>
    </row>
    <row r="134" spans="2:17" ht="17.25" customHeight="1" x14ac:dyDescent="0.35">
      <c r="B134" s="311"/>
      <c r="C134" s="311"/>
      <c r="H134" s="296"/>
      <c r="I134" s="296"/>
      <c r="J134" s="296"/>
      <c r="K134" s="296"/>
      <c r="L134" s="296"/>
      <c r="M134" s="296"/>
      <c r="N134" s="296"/>
      <c r="O134" s="296"/>
      <c r="P134" s="296"/>
      <c r="Q134" s="296"/>
    </row>
    <row r="135" spans="2:17" ht="17.25" customHeight="1" x14ac:dyDescent="0.35">
      <c r="B135" s="311"/>
      <c r="C135" s="311"/>
      <c r="H135" s="296"/>
      <c r="I135" s="296"/>
      <c r="J135" s="296"/>
      <c r="K135" s="296"/>
      <c r="L135" s="296"/>
      <c r="M135" s="296"/>
      <c r="N135" s="296"/>
      <c r="O135" s="296"/>
      <c r="P135" s="296"/>
      <c r="Q135" s="296"/>
    </row>
    <row r="136" spans="2:17" x14ac:dyDescent="0.35">
      <c r="B136" s="311"/>
      <c r="C136" s="311"/>
      <c r="H136" s="296"/>
      <c r="I136" s="296"/>
      <c r="J136" s="296"/>
      <c r="K136" s="296"/>
      <c r="L136" s="296"/>
      <c r="M136" s="296"/>
      <c r="N136" s="296"/>
      <c r="O136" s="296"/>
      <c r="P136" s="296"/>
      <c r="Q136" s="296"/>
    </row>
    <row r="137" spans="2:17" ht="17.25" customHeight="1" x14ac:dyDescent="0.35">
      <c r="B137" s="311"/>
      <c r="C137" s="311"/>
      <c r="H137" s="296"/>
      <c r="I137" s="296"/>
      <c r="J137" s="296"/>
      <c r="K137" s="296"/>
      <c r="L137" s="296"/>
      <c r="M137" s="296"/>
      <c r="N137" s="296"/>
      <c r="O137" s="296"/>
      <c r="P137" s="296"/>
      <c r="Q137" s="296"/>
    </row>
    <row r="138" spans="2:17" ht="17.25" customHeight="1" x14ac:dyDescent="0.35">
      <c r="B138" s="311"/>
      <c r="C138" s="311"/>
      <c r="H138" s="296"/>
      <c r="I138" s="296"/>
      <c r="J138" s="296"/>
      <c r="K138" s="296"/>
      <c r="L138" s="296"/>
      <c r="M138" s="296"/>
      <c r="N138" s="296"/>
      <c r="O138" s="296"/>
      <c r="P138" s="296"/>
      <c r="Q138" s="296"/>
    </row>
    <row r="139" spans="2:17" ht="17.25" customHeight="1" x14ac:dyDescent="0.35">
      <c r="B139" s="311"/>
      <c r="C139" s="311"/>
      <c r="H139" s="296"/>
      <c r="I139" s="296"/>
      <c r="J139" s="296"/>
      <c r="K139" s="296"/>
      <c r="L139" s="296"/>
      <c r="M139" s="296"/>
      <c r="N139" s="296"/>
      <c r="O139" s="296"/>
      <c r="P139" s="296"/>
      <c r="Q139" s="296"/>
    </row>
    <row r="140" spans="2:17" ht="17.25" customHeight="1" x14ac:dyDescent="0.35">
      <c r="B140" s="311"/>
      <c r="C140" s="311"/>
      <c r="H140" s="296"/>
      <c r="I140" s="296"/>
      <c r="J140" s="296"/>
      <c r="K140" s="296"/>
      <c r="L140" s="296"/>
      <c r="M140" s="296"/>
      <c r="N140" s="296"/>
      <c r="O140" s="296"/>
      <c r="P140" s="296"/>
      <c r="Q140" s="296"/>
    </row>
    <row r="141" spans="2:17" ht="17.25" customHeight="1" x14ac:dyDescent="0.35">
      <c r="B141" s="311"/>
      <c r="C141" s="311"/>
      <c r="H141" s="296"/>
      <c r="I141" s="296"/>
      <c r="J141" s="296"/>
      <c r="K141" s="296"/>
      <c r="L141" s="296"/>
      <c r="M141" s="296"/>
      <c r="N141" s="296"/>
      <c r="O141" s="296"/>
      <c r="P141" s="296"/>
      <c r="Q141" s="296"/>
    </row>
    <row r="142" spans="2:17" ht="17.25" customHeight="1" x14ac:dyDescent="0.35">
      <c r="B142" s="311"/>
      <c r="C142" s="311"/>
      <c r="H142" s="296"/>
      <c r="I142" s="296"/>
      <c r="J142" s="296"/>
      <c r="K142" s="296"/>
      <c r="L142" s="296"/>
      <c r="M142" s="296"/>
      <c r="N142" s="296"/>
      <c r="O142" s="296"/>
      <c r="P142" s="296"/>
      <c r="Q142" s="296"/>
    </row>
    <row r="143" spans="2:17" ht="17.25" customHeight="1" x14ac:dyDescent="0.35">
      <c r="B143" s="311"/>
      <c r="C143" s="311"/>
      <c r="H143" s="296"/>
      <c r="I143" s="296"/>
      <c r="J143" s="296"/>
      <c r="K143" s="296"/>
      <c r="L143" s="296"/>
      <c r="M143" s="296"/>
      <c r="N143" s="296"/>
      <c r="O143" s="296"/>
      <c r="P143" s="296"/>
      <c r="Q143" s="296"/>
    </row>
    <row r="144" spans="2:17" ht="17.25" customHeight="1" x14ac:dyDescent="0.35">
      <c r="B144" s="311"/>
      <c r="C144" s="311"/>
      <c r="H144" s="296"/>
      <c r="I144" s="296"/>
      <c r="J144" s="296"/>
      <c r="K144" s="296"/>
      <c r="L144" s="296"/>
      <c r="M144" s="296"/>
      <c r="N144" s="296"/>
      <c r="O144" s="296"/>
      <c r="P144" s="296"/>
      <c r="Q144" s="296"/>
    </row>
    <row r="145" spans="2:17" x14ac:dyDescent="0.35">
      <c r="B145" s="311"/>
      <c r="C145" s="311"/>
      <c r="H145" s="296"/>
      <c r="I145" s="296"/>
      <c r="J145" s="296"/>
      <c r="K145" s="296"/>
      <c r="L145" s="296"/>
      <c r="M145" s="296"/>
      <c r="N145" s="296"/>
      <c r="O145" s="296"/>
      <c r="P145" s="296"/>
      <c r="Q145" s="296"/>
    </row>
    <row r="146" spans="2:17" ht="17.25" customHeight="1" x14ac:dyDescent="0.35">
      <c r="B146" s="311"/>
      <c r="C146" s="311"/>
      <c r="H146" s="296"/>
      <c r="I146" s="296"/>
      <c r="J146" s="296"/>
      <c r="K146" s="296"/>
      <c r="L146" s="296"/>
      <c r="M146" s="296"/>
      <c r="N146" s="296"/>
      <c r="O146" s="296"/>
      <c r="P146" s="296"/>
      <c r="Q146" s="296"/>
    </row>
    <row r="147" spans="2:17" ht="17.25" customHeight="1" x14ac:dyDescent="0.35">
      <c r="B147" s="311"/>
      <c r="C147" s="311"/>
      <c r="H147" s="296"/>
      <c r="I147" s="296"/>
      <c r="J147" s="296"/>
      <c r="K147" s="296"/>
      <c r="L147" s="296"/>
      <c r="M147" s="296"/>
      <c r="N147" s="296"/>
      <c r="O147" s="296"/>
      <c r="P147" s="296"/>
      <c r="Q147" s="296"/>
    </row>
    <row r="148" spans="2:17" ht="17.25" customHeight="1" x14ac:dyDescent="0.35">
      <c r="B148" s="311"/>
      <c r="C148" s="311"/>
      <c r="H148" s="296"/>
      <c r="I148" s="296"/>
      <c r="J148" s="296"/>
      <c r="K148" s="296"/>
      <c r="L148" s="296"/>
      <c r="M148" s="296"/>
      <c r="N148" s="296"/>
      <c r="O148" s="296"/>
      <c r="P148" s="296"/>
      <c r="Q148" s="296"/>
    </row>
    <row r="149" spans="2:17" ht="17.25" customHeight="1" x14ac:dyDescent="0.35">
      <c r="B149" s="311"/>
      <c r="C149" s="311"/>
      <c r="H149" s="296"/>
      <c r="I149" s="296"/>
      <c r="J149" s="296"/>
      <c r="K149" s="296"/>
      <c r="L149" s="296"/>
      <c r="M149" s="296"/>
      <c r="N149" s="296"/>
      <c r="O149" s="296"/>
      <c r="P149" s="296"/>
      <c r="Q149" s="296"/>
    </row>
    <row r="150" spans="2:17" ht="17.25" customHeight="1" x14ac:dyDescent="0.35">
      <c r="B150" s="311"/>
      <c r="C150" s="311"/>
      <c r="H150" s="296"/>
      <c r="I150" s="296"/>
      <c r="J150" s="296"/>
      <c r="K150" s="296"/>
      <c r="L150" s="296"/>
      <c r="M150" s="296"/>
      <c r="N150" s="296"/>
      <c r="O150" s="296"/>
      <c r="P150" s="296"/>
      <c r="Q150" s="296"/>
    </row>
    <row r="151" spans="2:17" ht="17.25" customHeight="1" x14ac:dyDescent="0.35">
      <c r="B151" s="311"/>
      <c r="C151" s="311"/>
      <c r="H151" s="296"/>
      <c r="I151" s="296"/>
      <c r="J151" s="296"/>
      <c r="K151" s="296"/>
      <c r="L151" s="296"/>
      <c r="M151" s="296"/>
      <c r="N151" s="296"/>
      <c r="O151" s="296"/>
      <c r="P151" s="296"/>
      <c r="Q151" s="296"/>
    </row>
    <row r="152" spans="2:17" ht="17.25" customHeight="1" x14ac:dyDescent="0.35">
      <c r="B152" s="311"/>
      <c r="C152" s="311"/>
      <c r="H152" s="296"/>
      <c r="I152" s="296"/>
      <c r="J152" s="296"/>
      <c r="K152" s="296"/>
      <c r="L152" s="296"/>
      <c r="M152" s="296"/>
      <c r="N152" s="296"/>
      <c r="O152" s="296"/>
      <c r="P152" s="296"/>
      <c r="Q152" s="296"/>
    </row>
    <row r="153" spans="2:17" ht="17.25" customHeight="1" x14ac:dyDescent="0.35">
      <c r="B153" s="311"/>
      <c r="C153" s="311"/>
      <c r="H153" s="296"/>
      <c r="I153" s="296"/>
      <c r="J153" s="296"/>
      <c r="K153" s="296"/>
      <c r="L153" s="296"/>
      <c r="M153" s="296"/>
      <c r="N153" s="296"/>
      <c r="O153" s="296"/>
      <c r="P153" s="296"/>
      <c r="Q153" s="296"/>
    </row>
    <row r="154" spans="2:17" x14ac:dyDescent="0.35">
      <c r="B154" s="311"/>
      <c r="C154" s="311"/>
      <c r="H154" s="296"/>
      <c r="I154" s="296"/>
      <c r="J154" s="296"/>
      <c r="K154" s="296"/>
      <c r="L154" s="296"/>
      <c r="M154" s="296"/>
      <c r="N154" s="296"/>
      <c r="O154" s="296"/>
      <c r="P154" s="296"/>
      <c r="Q154" s="296"/>
    </row>
    <row r="155" spans="2:17" ht="17.25" customHeight="1" x14ac:dyDescent="0.35">
      <c r="B155" s="311"/>
      <c r="C155" s="311"/>
      <c r="H155" s="296"/>
      <c r="I155" s="296"/>
      <c r="J155" s="296"/>
      <c r="K155" s="296"/>
      <c r="L155" s="296"/>
      <c r="M155" s="296"/>
      <c r="N155" s="296"/>
      <c r="O155" s="296"/>
      <c r="P155" s="296"/>
      <c r="Q155" s="296"/>
    </row>
    <row r="156" spans="2:17" ht="17.25" customHeight="1" x14ac:dyDescent="0.35">
      <c r="B156" s="311"/>
      <c r="C156" s="311"/>
      <c r="H156" s="296"/>
      <c r="I156" s="296"/>
      <c r="J156" s="296"/>
      <c r="K156" s="296"/>
      <c r="L156" s="296"/>
      <c r="M156" s="296"/>
      <c r="N156" s="296"/>
      <c r="O156" s="296"/>
      <c r="P156" s="296"/>
      <c r="Q156" s="296"/>
    </row>
    <row r="157" spans="2:17" ht="17.25" customHeight="1" x14ac:dyDescent="0.35">
      <c r="B157" s="311"/>
      <c r="C157" s="311"/>
      <c r="H157" s="296"/>
      <c r="I157" s="296"/>
      <c r="J157" s="296"/>
      <c r="K157" s="296"/>
      <c r="L157" s="296"/>
      <c r="M157" s="296"/>
      <c r="N157" s="296"/>
      <c r="O157" s="296"/>
      <c r="P157" s="296"/>
      <c r="Q157" s="296"/>
    </row>
    <row r="158" spans="2:17" ht="17.25" customHeight="1" x14ac:dyDescent="0.35">
      <c r="B158" s="311"/>
      <c r="C158" s="311"/>
      <c r="H158" s="296"/>
      <c r="I158" s="296"/>
      <c r="J158" s="296"/>
      <c r="K158" s="296"/>
      <c r="L158" s="296"/>
      <c r="M158" s="296"/>
      <c r="N158" s="296"/>
      <c r="O158" s="296"/>
      <c r="P158" s="296"/>
      <c r="Q158" s="296"/>
    </row>
    <row r="159" spans="2:17" ht="17.25" customHeight="1" x14ac:dyDescent="0.35">
      <c r="B159" s="311"/>
      <c r="C159" s="311"/>
      <c r="H159" s="296"/>
      <c r="I159" s="296"/>
      <c r="J159" s="296"/>
      <c r="K159" s="296"/>
      <c r="L159" s="296"/>
      <c r="M159" s="296"/>
      <c r="N159" s="296"/>
      <c r="O159" s="296"/>
      <c r="P159" s="296"/>
      <c r="Q159" s="296"/>
    </row>
    <row r="160" spans="2:17" ht="17.25" customHeight="1" x14ac:dyDescent="0.35">
      <c r="B160" s="311"/>
      <c r="C160" s="311"/>
      <c r="H160" s="296"/>
      <c r="I160" s="296"/>
      <c r="J160" s="296"/>
      <c r="K160" s="296"/>
      <c r="L160" s="296"/>
      <c r="M160" s="296"/>
      <c r="N160" s="296"/>
      <c r="O160" s="296"/>
      <c r="P160" s="296"/>
      <c r="Q160" s="296"/>
    </row>
    <row r="161" spans="2:17" ht="17.25" customHeight="1" x14ac:dyDescent="0.35">
      <c r="B161" s="311"/>
      <c r="C161" s="311"/>
      <c r="H161" s="296"/>
      <c r="I161" s="296"/>
      <c r="J161" s="296"/>
      <c r="K161" s="296"/>
      <c r="L161" s="296"/>
      <c r="M161" s="296"/>
      <c r="N161" s="296"/>
      <c r="O161" s="296"/>
      <c r="P161" s="296"/>
      <c r="Q161" s="296"/>
    </row>
    <row r="162" spans="2:17" ht="17.25" customHeight="1" x14ac:dyDescent="0.35">
      <c r="B162" s="311"/>
      <c r="C162" s="311"/>
      <c r="H162" s="296"/>
      <c r="I162" s="296"/>
      <c r="J162" s="296"/>
      <c r="K162" s="296"/>
      <c r="L162" s="296"/>
      <c r="M162" s="296"/>
      <c r="N162" s="296"/>
      <c r="O162" s="296"/>
      <c r="P162" s="296"/>
      <c r="Q162" s="296"/>
    </row>
    <row r="163" spans="2:17" x14ac:dyDescent="0.35">
      <c r="B163" s="311"/>
      <c r="C163" s="311"/>
      <c r="H163" s="296"/>
      <c r="I163" s="296"/>
      <c r="J163" s="296"/>
      <c r="K163" s="296"/>
      <c r="L163" s="296"/>
      <c r="M163" s="296"/>
      <c r="N163" s="296"/>
      <c r="O163" s="296"/>
      <c r="P163" s="296"/>
      <c r="Q163" s="296"/>
    </row>
    <row r="164" spans="2:17" ht="17.25" customHeight="1" x14ac:dyDescent="0.35">
      <c r="B164" s="311"/>
      <c r="C164" s="311"/>
      <c r="H164" s="296"/>
      <c r="I164" s="296"/>
      <c r="J164" s="296"/>
      <c r="K164" s="296"/>
      <c r="L164" s="296"/>
      <c r="M164" s="296"/>
      <c r="N164" s="296"/>
      <c r="O164" s="296"/>
      <c r="P164" s="296"/>
      <c r="Q164" s="296"/>
    </row>
    <row r="165" spans="2:17" ht="17.25" customHeight="1" x14ac:dyDescent="0.35">
      <c r="B165" s="311"/>
      <c r="C165" s="311"/>
      <c r="H165" s="296"/>
      <c r="I165" s="296"/>
      <c r="J165" s="296"/>
      <c r="K165" s="296"/>
      <c r="L165" s="296"/>
      <c r="M165" s="296"/>
      <c r="N165" s="296"/>
      <c r="O165" s="296"/>
      <c r="P165" s="296"/>
      <c r="Q165" s="296"/>
    </row>
    <row r="166" spans="2:17" ht="17.25" customHeight="1" x14ac:dyDescent="0.35">
      <c r="B166" s="311"/>
      <c r="C166" s="311"/>
      <c r="H166" s="296"/>
      <c r="I166" s="296"/>
      <c r="J166" s="296"/>
      <c r="K166" s="296"/>
      <c r="L166" s="296"/>
      <c r="M166" s="296"/>
      <c r="N166" s="296"/>
      <c r="O166" s="296"/>
      <c r="P166" s="296"/>
      <c r="Q166" s="296"/>
    </row>
    <row r="167" spans="2:17" ht="17.25" customHeight="1" x14ac:dyDescent="0.35">
      <c r="B167" s="311"/>
      <c r="C167" s="311"/>
      <c r="H167" s="296"/>
      <c r="I167" s="296"/>
      <c r="J167" s="296"/>
      <c r="K167" s="296"/>
      <c r="L167" s="296"/>
      <c r="M167" s="296"/>
      <c r="N167" s="296"/>
      <c r="O167" s="296"/>
      <c r="P167" s="296"/>
      <c r="Q167" s="296"/>
    </row>
    <row r="168" spans="2:17" ht="17.25" customHeight="1" x14ac:dyDescent="0.35">
      <c r="B168" s="311"/>
      <c r="C168" s="311"/>
      <c r="H168" s="296"/>
      <c r="I168" s="296"/>
      <c r="J168" s="296"/>
      <c r="K168" s="296"/>
      <c r="L168" s="296"/>
      <c r="M168" s="296"/>
      <c r="N168" s="296"/>
      <c r="O168" s="296"/>
      <c r="P168" s="296"/>
      <c r="Q168" s="296"/>
    </row>
    <row r="169" spans="2:17" ht="17.25" customHeight="1" x14ac:dyDescent="0.35">
      <c r="B169" s="311"/>
      <c r="C169" s="311"/>
      <c r="H169" s="296"/>
      <c r="I169" s="296"/>
      <c r="J169" s="296"/>
      <c r="K169" s="296"/>
      <c r="L169" s="296"/>
      <c r="M169" s="296"/>
      <c r="N169" s="296"/>
      <c r="O169" s="296"/>
      <c r="P169" s="296"/>
      <c r="Q169" s="296"/>
    </row>
    <row r="170" spans="2:17" ht="17.25" customHeight="1" x14ac:dyDescent="0.35">
      <c r="B170" s="311"/>
      <c r="C170" s="311"/>
      <c r="H170" s="296"/>
      <c r="I170" s="296"/>
      <c r="J170" s="296"/>
      <c r="K170" s="296"/>
      <c r="L170" s="296"/>
      <c r="M170" s="296"/>
      <c r="N170" s="296"/>
      <c r="O170" s="296"/>
      <c r="P170" s="296"/>
      <c r="Q170" s="296"/>
    </row>
    <row r="171" spans="2:17" ht="17.25" customHeight="1" x14ac:dyDescent="0.35">
      <c r="B171" s="311"/>
      <c r="C171" s="311"/>
      <c r="H171" s="296"/>
      <c r="I171" s="296"/>
      <c r="J171" s="296"/>
      <c r="K171" s="296"/>
      <c r="L171" s="296"/>
      <c r="M171" s="296"/>
      <c r="N171" s="296"/>
      <c r="O171" s="296"/>
      <c r="P171" s="296"/>
      <c r="Q171" s="296"/>
    </row>
    <row r="172" spans="2:17" x14ac:dyDescent="0.35">
      <c r="B172" s="311"/>
      <c r="C172" s="311"/>
      <c r="H172" s="296"/>
      <c r="I172" s="296"/>
      <c r="J172" s="296"/>
      <c r="K172" s="296"/>
      <c r="L172" s="296"/>
      <c r="M172" s="296"/>
      <c r="N172" s="296"/>
      <c r="O172" s="296"/>
      <c r="P172" s="296"/>
      <c r="Q172" s="296"/>
    </row>
    <row r="173" spans="2:17" ht="17.25" customHeight="1" x14ac:dyDescent="0.35">
      <c r="B173" s="311"/>
      <c r="C173" s="311"/>
      <c r="H173" s="296"/>
      <c r="I173" s="296"/>
      <c r="J173" s="296"/>
      <c r="K173" s="296"/>
      <c r="L173" s="296"/>
      <c r="M173" s="296"/>
      <c r="N173" s="296"/>
      <c r="O173" s="296"/>
      <c r="P173" s="296"/>
      <c r="Q173" s="296"/>
    </row>
    <row r="174" spans="2:17" ht="17.25" customHeight="1" x14ac:dyDescent="0.35">
      <c r="B174" s="311"/>
      <c r="C174" s="311"/>
      <c r="H174" s="296"/>
      <c r="I174" s="296"/>
      <c r="J174" s="296"/>
      <c r="K174" s="296"/>
      <c r="L174" s="296"/>
      <c r="M174" s="296"/>
      <c r="N174" s="296"/>
      <c r="O174" s="296"/>
      <c r="P174" s="296"/>
      <c r="Q174" s="296"/>
    </row>
    <row r="175" spans="2:17" ht="17.25" customHeight="1" x14ac:dyDescent="0.35">
      <c r="B175" s="311"/>
      <c r="C175" s="311"/>
      <c r="H175" s="296"/>
      <c r="I175" s="296"/>
      <c r="J175" s="296"/>
      <c r="K175" s="296"/>
      <c r="L175" s="296"/>
      <c r="M175" s="296"/>
      <c r="N175" s="296"/>
      <c r="O175" s="296"/>
      <c r="P175" s="296"/>
      <c r="Q175" s="296"/>
    </row>
    <row r="176" spans="2:17" ht="17.25" customHeight="1" x14ac:dyDescent="0.35">
      <c r="B176" s="311"/>
      <c r="C176" s="311"/>
      <c r="H176" s="296"/>
      <c r="I176" s="296"/>
      <c r="J176" s="296"/>
      <c r="K176" s="296"/>
      <c r="L176" s="296"/>
      <c r="M176" s="296"/>
      <c r="N176" s="296"/>
      <c r="O176" s="296"/>
      <c r="P176" s="296"/>
      <c r="Q176" s="296"/>
    </row>
    <row r="177" spans="2:17" ht="17.25" customHeight="1" x14ac:dyDescent="0.35">
      <c r="B177" s="311"/>
      <c r="C177" s="311"/>
      <c r="H177" s="296"/>
      <c r="I177" s="296"/>
      <c r="J177" s="296"/>
      <c r="K177" s="296"/>
      <c r="L177" s="296"/>
      <c r="M177" s="296"/>
      <c r="N177" s="296"/>
      <c r="O177" s="296"/>
      <c r="P177" s="296"/>
      <c r="Q177" s="296"/>
    </row>
    <row r="178" spans="2:17" ht="17.25" customHeight="1" x14ac:dyDescent="0.35">
      <c r="B178" s="311"/>
      <c r="C178" s="311"/>
      <c r="H178" s="296"/>
      <c r="I178" s="296"/>
      <c r="J178" s="296"/>
      <c r="K178" s="296"/>
      <c r="L178" s="296"/>
      <c r="M178" s="296"/>
      <c r="N178" s="296"/>
      <c r="O178" s="296"/>
      <c r="P178" s="296"/>
      <c r="Q178" s="296"/>
    </row>
    <row r="179" spans="2:17" ht="17.25" customHeight="1" x14ac:dyDescent="0.35">
      <c r="B179" s="311"/>
      <c r="C179" s="311"/>
      <c r="H179" s="296"/>
      <c r="I179" s="296"/>
      <c r="J179" s="296"/>
      <c r="K179" s="296"/>
      <c r="L179" s="296"/>
      <c r="M179" s="296"/>
      <c r="N179" s="296"/>
      <c r="O179" s="296"/>
      <c r="P179" s="296"/>
      <c r="Q179" s="296"/>
    </row>
    <row r="180" spans="2:17" ht="17.25" customHeight="1" x14ac:dyDescent="0.35">
      <c r="B180" s="311"/>
      <c r="C180" s="311"/>
      <c r="H180" s="296"/>
      <c r="I180" s="296"/>
      <c r="J180" s="296"/>
      <c r="K180" s="296"/>
      <c r="L180" s="296"/>
      <c r="M180" s="296"/>
      <c r="N180" s="296"/>
      <c r="O180" s="296"/>
      <c r="P180" s="296"/>
      <c r="Q180" s="296"/>
    </row>
    <row r="181" spans="2:17" x14ac:dyDescent="0.35">
      <c r="B181" s="311"/>
      <c r="C181" s="311"/>
      <c r="H181" s="296"/>
      <c r="I181" s="296"/>
      <c r="J181" s="296"/>
      <c r="K181" s="296"/>
      <c r="L181" s="296"/>
      <c r="M181" s="296"/>
      <c r="N181" s="296"/>
      <c r="O181" s="296"/>
      <c r="P181" s="296"/>
      <c r="Q181" s="296"/>
    </row>
    <row r="182" spans="2:17" ht="17.25" customHeight="1" x14ac:dyDescent="0.35">
      <c r="B182" s="311"/>
      <c r="C182" s="311"/>
      <c r="H182" s="296"/>
      <c r="I182" s="296"/>
      <c r="J182" s="296"/>
      <c r="K182" s="296"/>
      <c r="L182" s="296"/>
      <c r="M182" s="296"/>
      <c r="N182" s="296"/>
      <c r="O182" s="296"/>
      <c r="P182" s="296"/>
      <c r="Q182" s="296"/>
    </row>
    <row r="183" spans="2:17" ht="17.25" customHeight="1" x14ac:dyDescent="0.35">
      <c r="B183" s="311"/>
      <c r="C183" s="311"/>
      <c r="H183" s="296"/>
      <c r="I183" s="296"/>
      <c r="J183" s="296"/>
      <c r="K183" s="296"/>
      <c r="L183" s="296"/>
      <c r="M183" s="296"/>
      <c r="N183" s="296"/>
      <c r="O183" s="296"/>
      <c r="P183" s="296"/>
      <c r="Q183" s="296"/>
    </row>
    <row r="184" spans="2:17" ht="17.25" customHeight="1" x14ac:dyDescent="0.35">
      <c r="B184" s="311"/>
      <c r="C184" s="311"/>
      <c r="H184" s="296"/>
      <c r="I184" s="296"/>
      <c r="J184" s="296"/>
      <c r="K184" s="296"/>
      <c r="L184" s="296"/>
      <c r="M184" s="296"/>
      <c r="N184" s="296"/>
      <c r="O184" s="296"/>
      <c r="P184" s="296"/>
      <c r="Q184" s="296"/>
    </row>
    <row r="185" spans="2:17" ht="17.25" customHeight="1" x14ac:dyDescent="0.35">
      <c r="B185" s="311"/>
      <c r="C185" s="311"/>
      <c r="H185" s="296"/>
      <c r="I185" s="296"/>
      <c r="J185" s="296"/>
      <c r="K185" s="296"/>
      <c r="L185" s="296"/>
      <c r="M185" s="296"/>
      <c r="N185" s="296"/>
      <c r="O185" s="296"/>
      <c r="P185" s="296"/>
      <c r="Q185" s="296"/>
    </row>
    <row r="186" spans="2:17" ht="17.25" customHeight="1" x14ac:dyDescent="0.35">
      <c r="B186" s="311"/>
      <c r="C186" s="311"/>
      <c r="H186" s="296"/>
      <c r="I186" s="296"/>
      <c r="J186" s="296"/>
      <c r="K186" s="296"/>
      <c r="L186" s="296"/>
      <c r="M186" s="296"/>
      <c r="N186" s="296"/>
      <c r="O186" s="296"/>
      <c r="P186" s="296"/>
      <c r="Q186" s="296"/>
    </row>
    <row r="187" spans="2:17" ht="17.25" customHeight="1" x14ac:dyDescent="0.35">
      <c r="B187" s="311"/>
      <c r="C187" s="311"/>
      <c r="H187" s="296"/>
      <c r="I187" s="296"/>
      <c r="J187" s="296"/>
      <c r="K187" s="296"/>
      <c r="L187" s="296"/>
      <c r="M187" s="296"/>
      <c r="N187" s="296"/>
      <c r="O187" s="296"/>
      <c r="P187" s="296"/>
      <c r="Q187" s="296"/>
    </row>
    <row r="188" spans="2:17" ht="17.25" customHeight="1" x14ac:dyDescent="0.35">
      <c r="B188" s="311"/>
      <c r="C188" s="311"/>
      <c r="H188" s="296"/>
      <c r="I188" s="296"/>
      <c r="J188" s="296"/>
      <c r="K188" s="296"/>
      <c r="L188" s="296"/>
      <c r="M188" s="296"/>
      <c r="N188" s="296"/>
      <c r="O188" s="296"/>
      <c r="P188" s="296"/>
      <c r="Q188" s="296"/>
    </row>
    <row r="189" spans="2:17" ht="17.25" customHeight="1" x14ac:dyDescent="0.35">
      <c r="B189" s="311"/>
      <c r="C189" s="311"/>
      <c r="H189" s="296"/>
      <c r="I189" s="296"/>
      <c r="J189" s="296"/>
      <c r="K189" s="296"/>
      <c r="L189" s="296"/>
      <c r="M189" s="296"/>
      <c r="N189" s="296"/>
      <c r="O189" s="296"/>
      <c r="P189" s="296"/>
      <c r="Q189" s="296"/>
    </row>
    <row r="190" spans="2:17" x14ac:dyDescent="0.35">
      <c r="B190" s="311"/>
      <c r="C190" s="311"/>
      <c r="H190" s="296"/>
      <c r="I190" s="296"/>
      <c r="J190" s="296"/>
      <c r="K190" s="296"/>
      <c r="L190" s="296"/>
      <c r="M190" s="296"/>
      <c r="N190" s="296"/>
      <c r="O190" s="296"/>
      <c r="P190" s="296"/>
      <c r="Q190" s="296"/>
    </row>
    <row r="191" spans="2:17" ht="17.25" customHeight="1" x14ac:dyDescent="0.35">
      <c r="B191" s="311"/>
      <c r="C191" s="311"/>
      <c r="H191" s="296"/>
      <c r="I191" s="296"/>
      <c r="J191" s="296"/>
      <c r="K191" s="296"/>
      <c r="L191" s="296"/>
      <c r="M191" s="296"/>
      <c r="N191" s="296"/>
      <c r="O191" s="296"/>
      <c r="P191" s="296"/>
      <c r="Q191" s="296"/>
    </row>
    <row r="192" spans="2:17" ht="17.25" customHeight="1" x14ac:dyDescent="0.35">
      <c r="B192" s="311"/>
      <c r="C192" s="311"/>
      <c r="H192" s="296"/>
      <c r="I192" s="296"/>
      <c r="J192" s="296"/>
      <c r="K192" s="296"/>
      <c r="L192" s="296"/>
      <c r="M192" s="296"/>
      <c r="N192" s="296"/>
      <c r="O192" s="296"/>
      <c r="P192" s="296"/>
      <c r="Q192" s="296"/>
    </row>
    <row r="193" spans="2:17" ht="17.25" customHeight="1" x14ac:dyDescent="0.35">
      <c r="B193" s="311"/>
      <c r="C193" s="311"/>
      <c r="H193" s="296"/>
      <c r="I193" s="296"/>
      <c r="J193" s="296"/>
      <c r="K193" s="296"/>
      <c r="L193" s="296"/>
      <c r="M193" s="296"/>
      <c r="N193" s="296"/>
      <c r="O193" s="296"/>
      <c r="P193" s="296"/>
      <c r="Q193" s="296"/>
    </row>
    <row r="194" spans="2:17" ht="17.25" customHeight="1" x14ac:dyDescent="0.35">
      <c r="B194" s="311"/>
      <c r="C194" s="311"/>
      <c r="H194" s="296"/>
      <c r="I194" s="296"/>
      <c r="J194" s="296"/>
      <c r="K194" s="296"/>
      <c r="L194" s="296"/>
      <c r="M194" s="296"/>
      <c r="N194" s="296"/>
      <c r="O194" s="296"/>
      <c r="P194" s="296"/>
      <c r="Q194" s="296"/>
    </row>
    <row r="195" spans="2:17" ht="17.25" customHeight="1" x14ac:dyDescent="0.35">
      <c r="B195" s="311"/>
      <c r="C195" s="311"/>
      <c r="H195" s="296"/>
      <c r="I195" s="296"/>
      <c r="J195" s="296"/>
      <c r="K195" s="296"/>
      <c r="L195" s="296"/>
      <c r="M195" s="296"/>
      <c r="N195" s="296"/>
      <c r="O195" s="296"/>
      <c r="P195" s="296"/>
      <c r="Q195" s="296"/>
    </row>
    <row r="196" spans="2:17" ht="17.25" customHeight="1" x14ac:dyDescent="0.35">
      <c r="B196" s="311"/>
      <c r="C196" s="311"/>
      <c r="H196" s="296"/>
      <c r="I196" s="296"/>
      <c r="J196" s="296"/>
      <c r="K196" s="296"/>
      <c r="L196" s="296"/>
      <c r="M196" s="296"/>
      <c r="N196" s="296"/>
      <c r="O196" s="296"/>
      <c r="P196" s="296"/>
      <c r="Q196" s="296"/>
    </row>
    <row r="197" spans="2:17" ht="17.25" customHeight="1" x14ac:dyDescent="0.35">
      <c r="B197" s="311"/>
      <c r="C197" s="311"/>
      <c r="H197" s="296"/>
      <c r="I197" s="296"/>
      <c r="J197" s="296"/>
      <c r="K197" s="296"/>
      <c r="L197" s="296"/>
      <c r="M197" s="296"/>
      <c r="N197" s="296"/>
      <c r="O197" s="296"/>
      <c r="P197" s="296"/>
      <c r="Q197" s="296"/>
    </row>
    <row r="198" spans="2:17" ht="17.25" customHeight="1" x14ac:dyDescent="0.35">
      <c r="B198" s="311"/>
      <c r="C198" s="311"/>
      <c r="H198" s="296"/>
      <c r="I198" s="296"/>
      <c r="J198" s="296"/>
      <c r="K198" s="296"/>
      <c r="L198" s="296"/>
      <c r="M198" s="296"/>
      <c r="N198" s="296"/>
      <c r="O198" s="296"/>
      <c r="P198" s="296"/>
      <c r="Q198" s="296"/>
    </row>
    <row r="199" spans="2:17" x14ac:dyDescent="0.35">
      <c r="B199" s="311"/>
      <c r="C199" s="311"/>
      <c r="H199" s="296"/>
      <c r="I199" s="296"/>
      <c r="J199" s="296"/>
      <c r="K199" s="296"/>
      <c r="L199" s="296"/>
      <c r="M199" s="296"/>
      <c r="N199" s="296"/>
      <c r="O199" s="296"/>
      <c r="P199" s="296"/>
      <c r="Q199" s="296"/>
    </row>
    <row r="200" spans="2:17" x14ac:dyDescent="0.35">
      <c r="B200" s="311"/>
      <c r="C200" s="311"/>
      <c r="H200" s="296"/>
      <c r="I200" s="296"/>
      <c r="J200" s="296"/>
      <c r="K200" s="296"/>
      <c r="L200" s="296"/>
      <c r="M200" s="296"/>
      <c r="N200" s="296"/>
      <c r="O200" s="296"/>
      <c r="P200" s="296"/>
      <c r="Q200" s="296"/>
    </row>
    <row r="201" spans="2:17" x14ac:dyDescent="0.35">
      <c r="B201" s="311"/>
      <c r="C201" s="311"/>
      <c r="H201" s="296"/>
      <c r="I201" s="296"/>
      <c r="J201" s="296"/>
      <c r="K201" s="296"/>
      <c r="L201" s="296"/>
      <c r="M201" s="296"/>
      <c r="N201" s="296"/>
      <c r="O201" s="296"/>
      <c r="P201" s="296"/>
      <c r="Q201" s="296"/>
    </row>
    <row r="202" spans="2:17" x14ac:dyDescent="0.35">
      <c r="B202" s="311"/>
      <c r="C202" s="311"/>
      <c r="H202" s="296"/>
      <c r="I202" s="296"/>
      <c r="J202" s="296"/>
      <c r="K202" s="296"/>
      <c r="L202" s="296"/>
      <c r="M202" s="296"/>
      <c r="N202" s="296"/>
      <c r="O202" s="296"/>
      <c r="P202" s="296"/>
      <c r="Q202" s="296"/>
    </row>
    <row r="203" spans="2:17" x14ac:dyDescent="0.35">
      <c r="B203" s="311"/>
      <c r="C203" s="311"/>
      <c r="H203" s="296"/>
      <c r="I203" s="296"/>
      <c r="J203" s="296"/>
      <c r="K203" s="296"/>
      <c r="L203" s="296"/>
      <c r="M203" s="296"/>
      <c r="N203" s="296"/>
      <c r="O203" s="296"/>
      <c r="P203" s="296"/>
      <c r="Q203" s="296"/>
    </row>
    <row r="204" spans="2:17" x14ac:dyDescent="0.35">
      <c r="B204" s="311"/>
      <c r="C204" s="311"/>
      <c r="H204" s="296"/>
      <c r="I204" s="296"/>
      <c r="J204" s="296"/>
      <c r="K204" s="296"/>
      <c r="L204" s="296"/>
      <c r="M204" s="296"/>
      <c r="N204" s="296"/>
      <c r="O204" s="296"/>
      <c r="P204" s="296"/>
      <c r="Q204" s="296"/>
    </row>
    <row r="205" spans="2:17" x14ac:dyDescent="0.35">
      <c r="B205" s="311"/>
      <c r="C205" s="311"/>
      <c r="H205" s="296"/>
      <c r="I205" s="296"/>
      <c r="J205" s="296"/>
      <c r="K205" s="296"/>
      <c r="L205" s="296"/>
      <c r="M205" s="296"/>
      <c r="N205" s="296"/>
      <c r="O205" s="296"/>
      <c r="P205" s="296"/>
      <c r="Q205" s="296"/>
    </row>
    <row r="206" spans="2:17" x14ac:dyDescent="0.35">
      <c r="B206" s="311"/>
      <c r="C206" s="311"/>
      <c r="H206" s="296"/>
      <c r="I206" s="296"/>
      <c r="J206" s="296"/>
      <c r="K206" s="296"/>
      <c r="L206" s="296"/>
      <c r="M206" s="296"/>
      <c r="N206" s="296"/>
      <c r="O206" s="296"/>
      <c r="P206" s="296"/>
      <c r="Q206" s="296"/>
    </row>
    <row r="207" spans="2:17" x14ac:dyDescent="0.35">
      <c r="B207" s="311"/>
      <c r="C207" s="311"/>
      <c r="H207" s="296"/>
      <c r="I207" s="296"/>
      <c r="J207" s="296"/>
      <c r="K207" s="296"/>
      <c r="L207" s="296"/>
      <c r="M207" s="296"/>
      <c r="N207" s="296"/>
      <c r="O207" s="296"/>
      <c r="P207" s="296"/>
      <c r="Q207" s="296"/>
    </row>
    <row r="208" spans="2:17" x14ac:dyDescent="0.35">
      <c r="B208" s="311"/>
      <c r="C208" s="311"/>
      <c r="H208" s="296"/>
      <c r="I208" s="296"/>
      <c r="J208" s="296"/>
      <c r="K208" s="296"/>
      <c r="L208" s="296"/>
      <c r="M208" s="296"/>
      <c r="N208" s="296"/>
      <c r="O208" s="296"/>
      <c r="P208" s="296"/>
      <c r="Q208" s="296"/>
    </row>
    <row r="209" spans="2:17" x14ac:dyDescent="0.35">
      <c r="B209" s="311"/>
      <c r="C209" s="311"/>
      <c r="H209" s="296"/>
      <c r="I209" s="296"/>
      <c r="J209" s="296"/>
      <c r="K209" s="296"/>
      <c r="L209" s="296"/>
      <c r="M209" s="296"/>
      <c r="N209" s="296"/>
      <c r="O209" s="296"/>
      <c r="P209" s="296"/>
      <c r="Q209" s="296"/>
    </row>
    <row r="210" spans="2:17" x14ac:dyDescent="0.35">
      <c r="B210" s="311"/>
      <c r="C210" s="311"/>
      <c r="H210" s="296"/>
      <c r="I210" s="296"/>
      <c r="J210" s="296"/>
      <c r="K210" s="296"/>
      <c r="L210" s="296"/>
      <c r="M210" s="296"/>
      <c r="N210" s="296"/>
      <c r="O210" s="296"/>
      <c r="P210" s="296"/>
      <c r="Q210" s="296"/>
    </row>
    <row r="211" spans="2:17" x14ac:dyDescent="0.35">
      <c r="B211" s="311"/>
      <c r="C211" s="311"/>
      <c r="H211" s="296"/>
      <c r="I211" s="296"/>
      <c r="J211" s="296"/>
      <c r="K211" s="296"/>
      <c r="L211" s="296"/>
      <c r="M211" s="296"/>
      <c r="N211" s="296"/>
      <c r="O211" s="296"/>
      <c r="P211" s="296"/>
      <c r="Q211" s="296"/>
    </row>
    <row r="212" spans="2:17" x14ac:dyDescent="0.35">
      <c r="B212" s="311"/>
      <c r="C212" s="311"/>
      <c r="H212" s="296"/>
      <c r="I212" s="296"/>
      <c r="J212" s="296"/>
      <c r="K212" s="296"/>
      <c r="L212" s="296"/>
      <c r="M212" s="296"/>
      <c r="N212" s="296"/>
      <c r="O212" s="296"/>
      <c r="P212" s="296"/>
      <c r="Q212" s="296"/>
    </row>
    <row r="213" spans="2:17" x14ac:dyDescent="0.35">
      <c r="B213" s="311"/>
      <c r="C213" s="311"/>
      <c r="H213" s="296"/>
      <c r="I213" s="296"/>
      <c r="J213" s="296"/>
      <c r="K213" s="296"/>
      <c r="L213" s="296"/>
      <c r="M213" s="296"/>
      <c r="N213" s="296"/>
      <c r="O213" s="296"/>
      <c r="P213" s="296"/>
      <c r="Q213" s="296"/>
    </row>
    <row r="214" spans="2:17" x14ac:dyDescent="0.35">
      <c r="B214" s="311"/>
      <c r="C214" s="311"/>
      <c r="H214" s="296"/>
      <c r="I214" s="296"/>
      <c r="J214" s="296"/>
      <c r="K214" s="296"/>
      <c r="L214" s="296"/>
      <c r="M214" s="296"/>
      <c r="N214" s="296"/>
      <c r="O214" s="296"/>
      <c r="P214" s="296"/>
      <c r="Q214" s="296"/>
    </row>
    <row r="215" spans="2:17" x14ac:dyDescent="0.35">
      <c r="B215" s="311"/>
      <c r="C215" s="311"/>
      <c r="H215" s="296"/>
      <c r="I215" s="296"/>
      <c r="J215" s="296"/>
      <c r="K215" s="296"/>
      <c r="L215" s="296"/>
      <c r="M215" s="296"/>
      <c r="N215" s="296"/>
      <c r="O215" s="296"/>
      <c r="P215" s="296"/>
      <c r="Q215" s="296"/>
    </row>
    <row r="216" spans="2:17" x14ac:dyDescent="0.35">
      <c r="B216" s="311"/>
      <c r="C216" s="311"/>
      <c r="H216" s="296"/>
      <c r="I216" s="296"/>
      <c r="J216" s="296"/>
      <c r="K216" s="296"/>
      <c r="L216" s="296"/>
      <c r="M216" s="296"/>
      <c r="N216" s="296"/>
      <c r="O216" s="296"/>
      <c r="P216" s="296"/>
      <c r="Q216" s="296"/>
    </row>
    <row r="217" spans="2:17" x14ac:dyDescent="0.35">
      <c r="B217" s="311"/>
      <c r="C217" s="311"/>
      <c r="H217" s="296"/>
      <c r="I217" s="296"/>
      <c r="J217" s="296"/>
      <c r="K217" s="296"/>
      <c r="L217" s="296"/>
      <c r="M217" s="296"/>
      <c r="N217" s="296"/>
      <c r="O217" s="296"/>
      <c r="P217" s="296"/>
      <c r="Q217" s="296"/>
    </row>
    <row r="218" spans="2:17" x14ac:dyDescent="0.35">
      <c r="B218" s="311"/>
      <c r="C218" s="311"/>
      <c r="H218" s="296"/>
      <c r="I218" s="296"/>
      <c r="J218" s="296"/>
      <c r="K218" s="296"/>
      <c r="L218" s="296"/>
      <c r="M218" s="296"/>
      <c r="N218" s="296"/>
      <c r="O218" s="296"/>
      <c r="P218" s="296"/>
      <c r="Q218" s="296"/>
    </row>
    <row r="219" spans="2:17" x14ac:dyDescent="0.35">
      <c r="B219" s="311"/>
      <c r="C219" s="311"/>
      <c r="H219" s="296"/>
      <c r="I219" s="296"/>
      <c r="J219" s="296"/>
      <c r="K219" s="296"/>
      <c r="L219" s="296"/>
      <c r="M219" s="296"/>
      <c r="N219" s="296"/>
      <c r="O219" s="296"/>
      <c r="P219" s="296"/>
      <c r="Q219" s="296"/>
    </row>
    <row r="220" spans="2:17" x14ac:dyDescent="0.35">
      <c r="B220" s="311"/>
      <c r="C220" s="311"/>
      <c r="H220" s="296"/>
      <c r="I220" s="296"/>
      <c r="J220" s="296"/>
      <c r="K220" s="296"/>
      <c r="L220" s="296"/>
      <c r="M220" s="296"/>
      <c r="N220" s="296"/>
      <c r="O220" s="296"/>
      <c r="P220" s="296"/>
      <c r="Q220" s="296"/>
    </row>
    <row r="221" spans="2:17" x14ac:dyDescent="0.35">
      <c r="B221" s="311"/>
      <c r="C221" s="311"/>
      <c r="H221" s="296"/>
      <c r="I221" s="296"/>
      <c r="J221" s="296"/>
      <c r="K221" s="296"/>
      <c r="L221" s="296"/>
      <c r="M221" s="296"/>
      <c r="N221" s="296"/>
      <c r="O221" s="296"/>
      <c r="P221" s="296"/>
      <c r="Q221" s="296"/>
    </row>
    <row r="222" spans="2:17" x14ac:dyDescent="0.35">
      <c r="B222" s="311"/>
      <c r="C222" s="311"/>
      <c r="H222" s="296"/>
      <c r="I222" s="296"/>
      <c r="J222" s="296"/>
      <c r="K222" s="296"/>
      <c r="L222" s="296"/>
      <c r="M222" s="296"/>
      <c r="N222" s="296"/>
      <c r="O222" s="296"/>
      <c r="P222" s="296"/>
      <c r="Q222" s="296"/>
    </row>
    <row r="223" spans="2:17" x14ac:dyDescent="0.35">
      <c r="B223" s="311"/>
      <c r="C223" s="311"/>
      <c r="H223" s="296"/>
      <c r="I223" s="296"/>
      <c r="J223" s="296"/>
      <c r="K223" s="296"/>
      <c r="L223" s="296"/>
      <c r="M223" s="296"/>
      <c r="N223" s="296"/>
      <c r="O223" s="296"/>
      <c r="P223" s="296"/>
      <c r="Q223" s="296"/>
    </row>
    <row r="224" spans="2:17" x14ac:dyDescent="0.35">
      <c r="B224" s="311"/>
      <c r="C224" s="311"/>
      <c r="H224" s="296"/>
      <c r="I224" s="296"/>
      <c r="J224" s="296"/>
      <c r="K224" s="296"/>
      <c r="L224" s="296"/>
      <c r="M224" s="296"/>
      <c r="N224" s="296"/>
      <c r="O224" s="296"/>
      <c r="P224" s="296"/>
      <c r="Q224" s="296"/>
    </row>
    <row r="225" spans="2:17" x14ac:dyDescent="0.35">
      <c r="B225" s="311"/>
      <c r="C225" s="311"/>
      <c r="H225" s="296"/>
      <c r="I225" s="296"/>
      <c r="J225" s="296"/>
      <c r="K225" s="296"/>
      <c r="L225" s="296"/>
      <c r="M225" s="296"/>
      <c r="N225" s="296"/>
      <c r="O225" s="296"/>
      <c r="P225" s="296"/>
      <c r="Q225" s="296"/>
    </row>
    <row r="226" spans="2:17" x14ac:dyDescent="0.35">
      <c r="B226" s="311"/>
      <c r="C226" s="311"/>
      <c r="H226" s="296"/>
      <c r="I226" s="296"/>
      <c r="J226" s="296"/>
      <c r="K226" s="296"/>
      <c r="L226" s="296"/>
      <c r="M226" s="296"/>
      <c r="N226" s="296"/>
      <c r="O226" s="296"/>
      <c r="P226" s="296"/>
      <c r="Q226" s="296"/>
    </row>
    <row r="227" spans="2:17" x14ac:dyDescent="0.35">
      <c r="B227" s="311"/>
      <c r="C227" s="311"/>
      <c r="H227" s="296"/>
      <c r="I227" s="296"/>
      <c r="J227" s="296"/>
      <c r="K227" s="296"/>
      <c r="L227" s="296"/>
      <c r="M227" s="296"/>
      <c r="N227" s="296"/>
      <c r="O227" s="296"/>
      <c r="P227" s="296"/>
      <c r="Q227" s="296"/>
    </row>
    <row r="228" spans="2:17" x14ac:dyDescent="0.35">
      <c r="B228" s="311"/>
      <c r="C228" s="311"/>
      <c r="H228" s="296"/>
      <c r="I228" s="296"/>
      <c r="J228" s="296"/>
      <c r="K228" s="296"/>
      <c r="L228" s="296"/>
      <c r="M228" s="296"/>
      <c r="N228" s="296"/>
      <c r="O228" s="296"/>
      <c r="P228" s="296"/>
      <c r="Q228" s="296"/>
    </row>
    <row r="229" spans="2:17" x14ac:dyDescent="0.35">
      <c r="B229" s="311"/>
      <c r="C229" s="311"/>
      <c r="H229" s="296"/>
      <c r="I229" s="296"/>
      <c r="J229" s="296"/>
      <c r="K229" s="296"/>
      <c r="L229" s="296"/>
      <c r="M229" s="296"/>
      <c r="N229" s="296"/>
      <c r="O229" s="296"/>
      <c r="P229" s="296"/>
      <c r="Q229" s="296"/>
    </row>
    <row r="230" spans="2:17" x14ac:dyDescent="0.35">
      <c r="B230" s="311"/>
      <c r="C230" s="311"/>
      <c r="H230" s="296"/>
      <c r="I230" s="296"/>
      <c r="J230" s="296"/>
      <c r="K230" s="296"/>
      <c r="L230" s="296"/>
      <c r="M230" s="296"/>
      <c r="N230" s="296"/>
      <c r="O230" s="296"/>
      <c r="P230" s="296"/>
      <c r="Q230" s="296"/>
    </row>
    <row r="231" spans="2:17" x14ac:dyDescent="0.35">
      <c r="B231" s="311"/>
      <c r="C231" s="311"/>
      <c r="H231" s="296"/>
      <c r="I231" s="296"/>
      <c r="J231" s="296"/>
      <c r="K231" s="296"/>
      <c r="L231" s="296"/>
      <c r="M231" s="296"/>
      <c r="N231" s="296"/>
      <c r="O231" s="296"/>
      <c r="P231" s="296"/>
      <c r="Q231" s="296"/>
    </row>
    <row r="232" spans="2:17" x14ac:dyDescent="0.35">
      <c r="B232" s="311"/>
      <c r="C232" s="311"/>
      <c r="H232" s="296"/>
      <c r="I232" s="296"/>
      <c r="J232" s="296"/>
      <c r="K232" s="296"/>
      <c r="L232" s="296"/>
      <c r="M232" s="296"/>
      <c r="N232" s="296"/>
      <c r="O232" s="296"/>
      <c r="P232" s="296"/>
      <c r="Q232" s="296"/>
    </row>
    <row r="233" spans="2:17" x14ac:dyDescent="0.35">
      <c r="B233" s="311"/>
      <c r="C233" s="311"/>
      <c r="H233" s="296"/>
      <c r="I233" s="296"/>
      <c r="J233" s="296"/>
      <c r="K233" s="296"/>
      <c r="L233" s="296"/>
      <c r="M233" s="296"/>
      <c r="N233" s="296"/>
      <c r="O233" s="296"/>
      <c r="P233" s="296"/>
      <c r="Q233" s="296"/>
    </row>
    <row r="234" spans="2:17" x14ac:dyDescent="0.35">
      <c r="B234" s="311"/>
      <c r="C234" s="311"/>
      <c r="H234" s="296"/>
      <c r="I234" s="296"/>
      <c r="J234" s="296"/>
      <c r="K234" s="296"/>
      <c r="L234" s="296"/>
      <c r="M234" s="296"/>
      <c r="N234" s="296"/>
      <c r="O234" s="296"/>
      <c r="P234" s="296"/>
      <c r="Q234" s="296"/>
    </row>
    <row r="235" spans="2:17" x14ac:dyDescent="0.35">
      <c r="B235" s="311"/>
      <c r="C235" s="311"/>
      <c r="H235" s="296"/>
      <c r="I235" s="296"/>
      <c r="J235" s="296"/>
      <c r="K235" s="296"/>
      <c r="L235" s="296"/>
      <c r="M235" s="296"/>
      <c r="N235" s="296"/>
      <c r="O235" s="296"/>
      <c r="P235" s="296"/>
      <c r="Q235" s="296"/>
    </row>
    <row r="236" spans="2:17" x14ac:dyDescent="0.35">
      <c r="B236" s="311"/>
      <c r="C236" s="311"/>
      <c r="H236" s="296"/>
      <c r="I236" s="296"/>
      <c r="J236" s="296"/>
      <c r="K236" s="296"/>
      <c r="L236" s="296"/>
      <c r="M236" s="296"/>
      <c r="N236" s="296"/>
      <c r="O236" s="296"/>
      <c r="P236" s="296"/>
      <c r="Q236" s="296"/>
    </row>
    <row r="237" spans="2:17" x14ac:dyDescent="0.35">
      <c r="B237" s="311"/>
      <c r="C237" s="311"/>
      <c r="H237" s="296"/>
      <c r="I237" s="296"/>
      <c r="J237" s="296"/>
      <c r="K237" s="296"/>
      <c r="L237" s="296"/>
      <c r="M237" s="296"/>
      <c r="N237" s="296"/>
      <c r="O237" s="296"/>
      <c r="P237" s="296"/>
      <c r="Q237" s="296"/>
    </row>
    <row r="238" spans="2:17" x14ac:dyDescent="0.35">
      <c r="B238" s="311"/>
      <c r="C238" s="311"/>
      <c r="H238" s="296"/>
      <c r="I238" s="296"/>
      <c r="J238" s="296"/>
      <c r="K238" s="296"/>
      <c r="L238" s="296"/>
      <c r="M238" s="296"/>
      <c r="N238" s="296"/>
      <c r="O238" s="296"/>
      <c r="P238" s="296"/>
      <c r="Q238" s="296"/>
    </row>
    <row r="239" spans="2:17" x14ac:dyDescent="0.35">
      <c r="B239" s="311"/>
      <c r="C239" s="311"/>
      <c r="H239" s="296"/>
      <c r="I239" s="296"/>
      <c r="J239" s="296"/>
      <c r="K239" s="296"/>
      <c r="L239" s="296"/>
      <c r="M239" s="296"/>
      <c r="N239" s="296"/>
      <c r="O239" s="296"/>
      <c r="P239" s="296"/>
      <c r="Q239" s="296"/>
    </row>
    <row r="240" spans="2:17" x14ac:dyDescent="0.35">
      <c r="B240" s="311"/>
      <c r="C240" s="311"/>
      <c r="H240" s="296"/>
      <c r="I240" s="296"/>
      <c r="J240" s="296"/>
      <c r="K240" s="296"/>
      <c r="L240" s="296"/>
      <c r="M240" s="296"/>
      <c r="N240" s="296"/>
      <c r="O240" s="296"/>
      <c r="P240" s="296"/>
      <c r="Q240" s="296"/>
    </row>
    <row r="241" spans="2:17" x14ac:dyDescent="0.35">
      <c r="B241" s="311"/>
      <c r="C241" s="311"/>
      <c r="H241" s="296"/>
      <c r="I241" s="296"/>
      <c r="J241" s="296"/>
      <c r="K241" s="296"/>
      <c r="L241" s="296"/>
      <c r="M241" s="296"/>
      <c r="N241" s="296"/>
      <c r="O241" s="296"/>
      <c r="P241" s="296"/>
      <c r="Q241" s="296"/>
    </row>
    <row r="242" spans="2:17" x14ac:dyDescent="0.35">
      <c r="B242" s="311"/>
      <c r="C242" s="311"/>
      <c r="H242" s="296"/>
      <c r="I242" s="296"/>
      <c r="J242" s="296"/>
      <c r="K242" s="296"/>
      <c r="L242" s="296"/>
      <c r="M242" s="296"/>
      <c r="N242" s="296"/>
      <c r="O242" s="296"/>
      <c r="P242" s="296"/>
      <c r="Q242" s="296"/>
    </row>
    <row r="243" spans="2:17" x14ac:dyDescent="0.35">
      <c r="B243" s="311"/>
      <c r="C243" s="311"/>
      <c r="H243" s="296"/>
      <c r="I243" s="296"/>
      <c r="J243" s="296"/>
      <c r="K243" s="296"/>
      <c r="L243" s="296"/>
      <c r="M243" s="296"/>
      <c r="N243" s="296"/>
      <c r="O243" s="296"/>
      <c r="P243" s="296"/>
      <c r="Q243" s="296"/>
    </row>
    <row r="244" spans="2:17" x14ac:dyDescent="0.35">
      <c r="B244" s="311"/>
      <c r="C244" s="311"/>
      <c r="H244" s="296"/>
      <c r="I244" s="296"/>
      <c r="J244" s="296"/>
      <c r="K244" s="296"/>
      <c r="L244" s="296"/>
      <c r="M244" s="296"/>
      <c r="N244" s="296"/>
      <c r="O244" s="296"/>
      <c r="P244" s="296"/>
      <c r="Q244" s="296"/>
    </row>
    <row r="245" spans="2:17" x14ac:dyDescent="0.35">
      <c r="B245" s="311"/>
      <c r="C245" s="311"/>
      <c r="H245" s="296"/>
      <c r="I245" s="296"/>
      <c r="J245" s="296"/>
      <c r="K245" s="296"/>
      <c r="L245" s="296"/>
      <c r="M245" s="296"/>
      <c r="N245" s="296"/>
      <c r="O245" s="296"/>
      <c r="P245" s="296"/>
      <c r="Q245" s="296"/>
    </row>
    <row r="246" spans="2:17" x14ac:dyDescent="0.35">
      <c r="B246" s="311"/>
      <c r="C246" s="311"/>
      <c r="H246" s="296"/>
      <c r="I246" s="296"/>
      <c r="J246" s="296"/>
      <c r="K246" s="296"/>
      <c r="L246" s="296"/>
      <c r="M246" s="296"/>
      <c r="N246" s="296"/>
      <c r="O246" s="296"/>
      <c r="P246" s="296"/>
      <c r="Q246" s="296"/>
    </row>
    <row r="247" spans="2:17" x14ac:dyDescent="0.35">
      <c r="B247" s="311"/>
      <c r="C247" s="311"/>
      <c r="H247" s="296"/>
      <c r="I247" s="296"/>
      <c r="J247" s="296"/>
      <c r="K247" s="296"/>
      <c r="L247" s="296"/>
      <c r="M247" s="296"/>
      <c r="N247" s="296"/>
      <c r="O247" s="296"/>
      <c r="P247" s="296"/>
      <c r="Q247" s="296"/>
    </row>
    <row r="248" spans="2:17" x14ac:dyDescent="0.35">
      <c r="B248" s="311"/>
      <c r="C248" s="311"/>
      <c r="H248" s="296"/>
      <c r="I248" s="296"/>
      <c r="J248" s="296"/>
      <c r="K248" s="296"/>
      <c r="L248" s="296"/>
      <c r="M248" s="296"/>
      <c r="N248" s="296"/>
      <c r="O248" s="296"/>
      <c r="P248" s="296"/>
      <c r="Q248" s="296"/>
    </row>
    <row r="249" spans="2:17" x14ac:dyDescent="0.35">
      <c r="H249" s="296"/>
      <c r="I249" s="296"/>
      <c r="J249" s="296"/>
      <c r="K249" s="296"/>
      <c r="L249" s="296"/>
      <c r="M249" s="296"/>
      <c r="N249" s="296"/>
      <c r="O249" s="296"/>
      <c r="P249" s="296"/>
      <c r="Q249" s="296"/>
    </row>
    <row r="250" spans="2:17" x14ac:dyDescent="0.35">
      <c r="H250" s="296"/>
      <c r="I250" s="296"/>
      <c r="J250" s="296"/>
      <c r="K250" s="296"/>
      <c r="L250" s="296"/>
      <c r="M250" s="296"/>
      <c r="N250" s="296"/>
      <c r="O250" s="296"/>
      <c r="P250" s="296"/>
      <c r="Q250" s="296"/>
    </row>
    <row r="251" spans="2:17" x14ac:dyDescent="0.35">
      <c r="H251" s="296"/>
      <c r="I251" s="296"/>
      <c r="J251" s="296"/>
      <c r="K251" s="296"/>
      <c r="L251" s="296"/>
      <c r="M251" s="296"/>
      <c r="N251" s="296"/>
      <c r="O251" s="296"/>
      <c r="P251" s="296"/>
      <c r="Q251" s="296"/>
    </row>
    <row r="252" spans="2:17" x14ac:dyDescent="0.35">
      <c r="H252" s="296"/>
      <c r="I252" s="296"/>
      <c r="J252" s="296"/>
      <c r="K252" s="296"/>
      <c r="L252" s="296"/>
      <c r="M252" s="296"/>
      <c r="N252" s="296"/>
      <c r="O252" s="296"/>
      <c r="P252" s="296"/>
      <c r="Q252" s="296"/>
    </row>
    <row r="253" spans="2:17" x14ac:dyDescent="0.35">
      <c r="H253" s="296"/>
      <c r="I253" s="296"/>
      <c r="J253" s="296"/>
      <c r="K253" s="296"/>
      <c r="L253" s="296"/>
      <c r="M253" s="296"/>
      <c r="N253" s="296"/>
      <c r="O253" s="296"/>
      <c r="P253" s="296"/>
      <c r="Q253" s="296"/>
    </row>
    <row r="254" spans="2:17" x14ac:dyDescent="0.35">
      <c r="H254" s="296"/>
      <c r="I254" s="296"/>
      <c r="J254" s="296"/>
      <c r="K254" s="296"/>
      <c r="L254" s="296"/>
      <c r="M254" s="296"/>
      <c r="N254" s="296"/>
      <c r="O254" s="296"/>
      <c r="P254" s="296"/>
      <c r="Q254" s="296"/>
    </row>
    <row r="255" spans="2:17" x14ac:dyDescent="0.35">
      <c r="H255" s="296"/>
      <c r="I255" s="296"/>
      <c r="J255" s="296"/>
      <c r="K255" s="296"/>
      <c r="L255" s="296"/>
      <c r="M255" s="296"/>
      <c r="N255" s="296"/>
      <c r="O255" s="296"/>
      <c r="P255" s="296"/>
      <c r="Q255" s="296"/>
    </row>
    <row r="256" spans="2:17" x14ac:dyDescent="0.35">
      <c r="H256" s="296"/>
      <c r="I256" s="296"/>
      <c r="J256" s="296"/>
      <c r="K256" s="296"/>
      <c r="L256" s="296"/>
      <c r="M256" s="296"/>
      <c r="N256" s="296"/>
      <c r="O256" s="296"/>
      <c r="P256" s="296"/>
      <c r="Q256" s="296"/>
    </row>
    <row r="257" s="296" customFormat="1" x14ac:dyDescent="0.35"/>
    <row r="258" s="296" customFormat="1" x14ac:dyDescent="0.35"/>
    <row r="259" s="296" customFormat="1" x14ac:dyDescent="0.35"/>
    <row r="260" s="296" customFormat="1" x14ac:dyDescent="0.35"/>
    <row r="261" s="296" customFormat="1" x14ac:dyDescent="0.35"/>
    <row r="262" s="296" customFormat="1" x14ac:dyDescent="0.35"/>
    <row r="263" s="296" customFormat="1" x14ac:dyDescent="0.35"/>
    <row r="264" s="296" customFormat="1" x14ac:dyDescent="0.35"/>
    <row r="265" s="296" customFormat="1" x14ac:dyDescent="0.35"/>
    <row r="266" s="296" customFormat="1" x14ac:dyDescent="0.35"/>
    <row r="267" s="296" customFormat="1" x14ac:dyDescent="0.35"/>
    <row r="268" s="296" customFormat="1" x14ac:dyDescent="0.35"/>
    <row r="269" s="296" customFormat="1" x14ac:dyDescent="0.35"/>
    <row r="270" s="296" customFormat="1" x14ac:dyDescent="0.35"/>
    <row r="271" s="296" customFormat="1" x14ac:dyDescent="0.35"/>
    <row r="272" s="296" customFormat="1" x14ac:dyDescent="0.35"/>
    <row r="273" s="296" customFormat="1" x14ac:dyDescent="0.35"/>
    <row r="274" s="296" customFormat="1" x14ac:dyDescent="0.35"/>
    <row r="275" s="296" customFormat="1" x14ac:dyDescent="0.35"/>
    <row r="276" s="296" customFormat="1" x14ac:dyDescent="0.35"/>
    <row r="277" s="296" customFormat="1" x14ac:dyDescent="0.35"/>
    <row r="278" s="296" customFormat="1" x14ac:dyDescent="0.35"/>
    <row r="279" s="296" customFormat="1" x14ac:dyDescent="0.35"/>
    <row r="280" s="296" customFormat="1" x14ac:dyDescent="0.35"/>
    <row r="281" s="296" customFormat="1" x14ac:dyDescent="0.35"/>
    <row r="282" s="296" customFormat="1" x14ac:dyDescent="0.35"/>
    <row r="283" s="296" customFormat="1" x14ac:dyDescent="0.35"/>
    <row r="284" s="296" customFormat="1" x14ac:dyDescent="0.35"/>
    <row r="285" s="296" customFormat="1" x14ac:dyDescent="0.35"/>
    <row r="286" s="296" customFormat="1" x14ac:dyDescent="0.35"/>
    <row r="287" s="296" customFormat="1" x14ac:dyDescent="0.35"/>
    <row r="288" s="296" customFormat="1" x14ac:dyDescent="0.35"/>
    <row r="289" s="296" customFormat="1" x14ac:dyDescent="0.35"/>
    <row r="290" s="296" customFormat="1" x14ac:dyDescent="0.35"/>
    <row r="291" s="296" customFormat="1" x14ac:dyDescent="0.35"/>
    <row r="292" s="296" customFormat="1" x14ac:dyDescent="0.35"/>
    <row r="293" s="296" customFormat="1" x14ac:dyDescent="0.35"/>
    <row r="294" s="296" customFormat="1" x14ac:dyDescent="0.35"/>
    <row r="295" s="296" customFormat="1" x14ac:dyDescent="0.35"/>
    <row r="296" s="296" customFormat="1" x14ac:dyDescent="0.35"/>
    <row r="297" s="296" customFormat="1" x14ac:dyDescent="0.35"/>
    <row r="298" s="296" customFormat="1" x14ac:dyDescent="0.35"/>
    <row r="299" s="296" customFormat="1" x14ac:dyDescent="0.35"/>
    <row r="300" s="296" customFormat="1" x14ac:dyDescent="0.35"/>
    <row r="301" s="296" customFormat="1" x14ac:dyDescent="0.35"/>
    <row r="302" s="296" customFormat="1" x14ac:dyDescent="0.35"/>
    <row r="303" s="296" customFormat="1" x14ac:dyDescent="0.35"/>
    <row r="304" s="296" customFormat="1" x14ac:dyDescent="0.35"/>
    <row r="305" s="296" customFormat="1" x14ac:dyDescent="0.35"/>
    <row r="306" s="296" customFormat="1" x14ac:dyDescent="0.35"/>
    <row r="307" s="296" customFormat="1" x14ac:dyDescent="0.35"/>
    <row r="308" s="296" customFormat="1" x14ac:dyDescent="0.35"/>
    <row r="309" s="296" customFormat="1" x14ac:dyDescent="0.35"/>
    <row r="310" s="296" customFormat="1" x14ac:dyDescent="0.35"/>
    <row r="311" s="296" customFormat="1" x14ac:dyDescent="0.35"/>
    <row r="312" s="296" customFormat="1" x14ac:dyDescent="0.35"/>
    <row r="313" s="296" customFormat="1" x14ac:dyDescent="0.35"/>
    <row r="314" s="296" customFormat="1" x14ac:dyDescent="0.35"/>
    <row r="315" s="296" customFormat="1" x14ac:dyDescent="0.35"/>
    <row r="316" s="296" customFormat="1" x14ac:dyDescent="0.35"/>
    <row r="317" s="296" customFormat="1" x14ac:dyDescent="0.35"/>
    <row r="318" s="296" customFormat="1" x14ac:dyDescent="0.35"/>
    <row r="319" s="296" customFormat="1" x14ac:dyDescent="0.35"/>
    <row r="320" s="296" customFormat="1" x14ac:dyDescent="0.35"/>
    <row r="321" s="296" customFormat="1" x14ac:dyDescent="0.35"/>
    <row r="322" s="296" customFormat="1" x14ac:dyDescent="0.35"/>
    <row r="323" s="296" customFormat="1" x14ac:dyDescent="0.35"/>
    <row r="324" s="296" customFormat="1" x14ac:dyDescent="0.35"/>
    <row r="325" s="296" customFormat="1" x14ac:dyDescent="0.35"/>
    <row r="326" s="296" customFormat="1" x14ac:dyDescent="0.35"/>
    <row r="327" s="296" customFormat="1" x14ac:dyDescent="0.35"/>
    <row r="328" s="296" customFormat="1" x14ac:dyDescent="0.35"/>
    <row r="329" s="296" customFormat="1" x14ac:dyDescent="0.35"/>
    <row r="330" s="296" customFormat="1" x14ac:dyDescent="0.35"/>
    <row r="331" s="296" customFormat="1" x14ac:dyDescent="0.35"/>
    <row r="332" s="296" customFormat="1" x14ac:dyDescent="0.35"/>
    <row r="333" s="296" customFormat="1" x14ac:dyDescent="0.35"/>
    <row r="334" s="296" customFormat="1" x14ac:dyDescent="0.35"/>
    <row r="335" s="296" customFormat="1" x14ac:dyDescent="0.35"/>
    <row r="336" s="296" customFormat="1" x14ac:dyDescent="0.35"/>
    <row r="337" s="296" customFormat="1" x14ac:dyDescent="0.35"/>
    <row r="338" s="296" customFormat="1" x14ac:dyDescent="0.35"/>
    <row r="339" s="296" customFormat="1" x14ac:dyDescent="0.35"/>
    <row r="340" s="296" customFormat="1" x14ac:dyDescent="0.35"/>
    <row r="341" s="296" customFormat="1" x14ac:dyDescent="0.35"/>
    <row r="342" s="296" customFormat="1" x14ac:dyDescent="0.35"/>
    <row r="343" s="296" customFormat="1" x14ac:dyDescent="0.35"/>
    <row r="344" s="296" customFormat="1" x14ac:dyDescent="0.35"/>
    <row r="345" s="296" customFormat="1" x14ac:dyDescent="0.35"/>
    <row r="346" s="296" customFormat="1" x14ac:dyDescent="0.35"/>
    <row r="347" s="296" customFormat="1" x14ac:dyDescent="0.35"/>
    <row r="348" s="296" customFormat="1" x14ac:dyDescent="0.35"/>
    <row r="349" s="296" customFormat="1" x14ac:dyDescent="0.35"/>
    <row r="350" s="296" customFormat="1" x14ac:dyDescent="0.35"/>
    <row r="351" s="296" customFormat="1" x14ac:dyDescent="0.35"/>
    <row r="352" s="296" customFormat="1" x14ac:dyDescent="0.35"/>
    <row r="353" s="296" customFormat="1" x14ac:dyDescent="0.35"/>
    <row r="354" s="296" customFormat="1" x14ac:dyDescent="0.35"/>
  </sheetData>
  <mergeCells count="1">
    <mergeCell ref="AZ8:BE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35</vt:i4>
      </vt:variant>
    </vt:vector>
  </HeadingPairs>
  <TitlesOfParts>
    <vt:vector size="70" baseType="lpstr">
      <vt:lpstr>Menu</vt:lpstr>
      <vt:lpstr>WEPS NLA</vt:lpstr>
      <vt:lpstr>WEPS Munic</vt:lpstr>
      <vt:lpstr>Megaflex NLA</vt:lpstr>
      <vt:lpstr>Megaflex Munic </vt:lpstr>
      <vt:lpstr>Megaflex Gen NLA</vt:lpstr>
      <vt:lpstr>Miniflex NLA</vt:lpstr>
      <vt:lpstr>Miniflex Munic </vt:lpstr>
      <vt:lpstr>Nightsave Large NLA</vt:lpstr>
      <vt:lpstr>Nightsave Large Munic</vt:lpstr>
      <vt:lpstr> Nightsave Small NLA</vt:lpstr>
      <vt:lpstr>Nightsave Small Munic</vt:lpstr>
      <vt:lpstr>Businessrate NLA</vt:lpstr>
      <vt:lpstr>Businessrate Munic</vt:lpstr>
      <vt:lpstr>Public Lighting NLA</vt:lpstr>
      <vt:lpstr>Public Lighting Munic </vt:lpstr>
      <vt:lpstr>Homepower NLA</vt:lpstr>
      <vt:lpstr>Homepower Munic</vt:lpstr>
      <vt:lpstr>Homeflex NLA</vt:lpstr>
      <vt:lpstr>Homelight NLA</vt:lpstr>
      <vt:lpstr>Ruraflex NLA</vt:lpstr>
      <vt:lpstr>Ruraflex Munic </vt:lpstr>
      <vt:lpstr>Ruraflex Gen NLA</vt:lpstr>
      <vt:lpstr>Nightsave Rural NLA</vt:lpstr>
      <vt:lpstr>Nightsave Rural Munic </vt:lpstr>
      <vt:lpstr>Landrate NLA</vt:lpstr>
      <vt:lpstr>Landrate Munic </vt:lpstr>
      <vt:lpstr> TUoS NLA</vt:lpstr>
      <vt:lpstr>DUoS NLA</vt:lpstr>
      <vt:lpstr>Loss Factors</vt:lpstr>
      <vt:lpstr> Excess NCC NLA</vt:lpstr>
      <vt:lpstr>Excess NCC Munic</vt:lpstr>
      <vt:lpstr>Gen Reconciliatons</vt:lpstr>
      <vt:lpstr>Env levy</vt:lpstr>
      <vt:lpstr>Sheet2</vt:lpstr>
      <vt:lpstr>'Nightsave Large NLA'!_Toc3457939</vt:lpstr>
      <vt:lpstr>'Homepower Munic'!pgPhp</vt:lpstr>
      <vt:lpstr>'Landrate Munic '!pgPland</vt:lpstr>
      <vt:lpstr>'WEPS Munic'!pPmegaflex</vt:lpstr>
      <vt:lpstr>' Excess NCC NLA'!Print_Area</vt:lpstr>
      <vt:lpstr>' Nightsave Small NLA'!Print_Area</vt:lpstr>
      <vt:lpstr>' TUoS NLA'!Print_Area</vt:lpstr>
      <vt:lpstr>'Businessrate Munic'!Print_Area</vt:lpstr>
      <vt:lpstr>'Businessrate NLA'!Print_Area</vt:lpstr>
      <vt:lpstr>'DUoS NLA'!Print_Area</vt:lpstr>
      <vt:lpstr>'Excess NCC Munic'!Print_Area</vt:lpstr>
      <vt:lpstr>'Homelight NLA'!Print_Area</vt:lpstr>
      <vt:lpstr>'Homepower Munic'!Print_Area</vt:lpstr>
      <vt:lpstr>'Homepower NLA'!Print_Area</vt:lpstr>
      <vt:lpstr>'Landrate Munic '!Print_Area</vt:lpstr>
      <vt:lpstr>'Landrate NLA'!Print_Area</vt:lpstr>
      <vt:lpstr>'Loss Factors'!Print_Area</vt:lpstr>
      <vt:lpstr>'Megaflex Gen NLA'!Print_Area</vt:lpstr>
      <vt:lpstr>'Megaflex Munic '!Print_Area</vt:lpstr>
      <vt:lpstr>'Megaflex NLA'!Print_Area</vt:lpstr>
      <vt:lpstr>'Miniflex Munic '!Print_Area</vt:lpstr>
      <vt:lpstr>'Miniflex NLA'!Print_Area</vt:lpstr>
      <vt:lpstr>'Nightsave Large Munic'!Print_Area</vt:lpstr>
      <vt:lpstr>'Nightsave Large NLA'!Print_Area</vt:lpstr>
      <vt:lpstr>'Nightsave Rural Munic '!Print_Area</vt:lpstr>
      <vt:lpstr>'Nightsave Rural NLA'!Print_Area</vt:lpstr>
      <vt:lpstr>'Nightsave Small Munic'!Print_Area</vt:lpstr>
      <vt:lpstr>'Public Lighting Munic '!Print_Area</vt:lpstr>
      <vt:lpstr>'Public Lighting NLA'!Print_Area</vt:lpstr>
      <vt:lpstr>'Ruraflex Gen NLA'!Print_Area</vt:lpstr>
      <vt:lpstr>'Ruraflex Munic '!Print_Area</vt:lpstr>
      <vt:lpstr>'Ruraflex NLA'!Print_Area</vt:lpstr>
      <vt:lpstr>'WEPS Munic'!Print_Area</vt:lpstr>
      <vt:lpstr>'WEPS NLA'!Print_Area</vt:lpstr>
      <vt:lpstr>VAT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Smith</dc:creator>
  <cp:lastModifiedBy>Shirley Salvoldi</cp:lastModifiedBy>
  <cp:lastPrinted>2020-02-11T13:00:48Z</cp:lastPrinted>
  <dcterms:created xsi:type="dcterms:W3CDTF">2009-05-12T07:22:16Z</dcterms:created>
  <dcterms:modified xsi:type="dcterms:W3CDTF">2024-01-26T09:35:35Z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